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4AAF6CD1-7D55-428C-8712-EFEE2A5ADE26}" xr6:coauthVersionLast="47" xr6:coauthVersionMax="47" xr10:uidLastSave="{00000000-0000-0000-0000-000000000000}"/>
  <bookViews>
    <workbookView xWindow="-120" yWindow="-120" windowWidth="29040" windowHeight="15840" tabRatio="945" xr2:uid="{00000000-000D-0000-FFFF-FFFF00000000}"/>
  </bookViews>
  <sheets>
    <sheet name="Titelblad" sheetId="9" r:id="rId1"/>
    <sheet name="Toelichting" sheetId="10" r:id="rId2"/>
    <sheet name="Bronnen en toepassingen" sheetId="11" r:id="rId3"/>
    <sheet name="Resultaat" sheetId="21" r:id="rId4"/>
    <sheet name="Input --&gt;" sheetId="13" r:id="rId5"/>
    <sheet name="Reguleringsparameters" sheetId="31" r:id="rId6"/>
    <sheet name="TD input--&gt;" sheetId="37" r:id="rId7"/>
    <sheet name="Input operationele kosten -TD" sheetId="29" r:id="rId8"/>
    <sheet name="Input Ov. opbrengsten-TD" sheetId="28" r:id="rId9"/>
    <sheet name="GAW import-TD" sheetId="27" r:id="rId10"/>
    <sheet name="AD  input--&gt;" sheetId="38" r:id="rId11"/>
    <sheet name="Input OPEX-AD" sheetId="26" r:id="rId12"/>
    <sheet name="Input Ov. Op-AD" sheetId="25" r:id="rId13"/>
    <sheet name="GAW IMPORT-AD" sheetId="24" r:id="rId14"/>
    <sheet name="Input corr. maatwerk" sheetId="47" r:id="rId15"/>
    <sheet name="Berekeningen --&gt;" sheetId="15" r:id="rId16"/>
    <sheet name="TD ber --&gt;" sheetId="40" r:id="rId17"/>
    <sheet name="Berekening netto-OPEX-TD" sheetId="22" r:id="rId18"/>
    <sheet name="Berekening kapitaalkosten TD" sheetId="32" r:id="rId19"/>
    <sheet name="AD Ber. --&gt;" sheetId="41" r:id="rId20"/>
    <sheet name="Berekening netto-OPEX-AD" sheetId="36" r:id="rId21"/>
    <sheet name="Berekening kapitaalkosten AD" sheetId="4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27" l="1"/>
  <c r="F22" i="27"/>
  <c r="F18" i="24" l="1"/>
  <c r="F17" i="24"/>
  <c r="F22" i="24"/>
  <c r="F21" i="24"/>
  <c r="L311" i="22" l="1"/>
  <c r="M311" i="22"/>
  <c r="I311" i="22"/>
  <c r="H311" i="22"/>
  <c r="M256" i="22"/>
  <c r="I256" i="22"/>
  <c r="J256" i="22"/>
  <c r="K256" i="22"/>
  <c r="H256" i="22"/>
  <c r="H305" i="36"/>
  <c r="H251" i="36"/>
  <c r="K299" i="22" l="1"/>
  <c r="H270" i="22"/>
  <c r="H299" i="22" s="1"/>
  <c r="I270" i="22"/>
  <c r="I299" i="22" s="1"/>
  <c r="J270" i="22"/>
  <c r="J299" i="22" s="1"/>
  <c r="K270" i="22"/>
  <c r="L270" i="22"/>
  <c r="L299" i="22" s="1"/>
  <c r="M270" i="22"/>
  <c r="M299" i="22" s="1"/>
  <c r="M312" i="22" s="1"/>
  <c r="O63" i="21" s="1"/>
  <c r="O270" i="22"/>
  <c r="O299" i="22" s="1"/>
  <c r="H271" i="22"/>
  <c r="H300" i="22" s="1"/>
  <c r="I271" i="22"/>
  <c r="I300" i="22" s="1"/>
  <c r="J271" i="22"/>
  <c r="J300" i="22" s="1"/>
  <c r="K271" i="22"/>
  <c r="K300" i="22" s="1"/>
  <c r="L271" i="22"/>
  <c r="L300" i="22" s="1"/>
  <c r="M271" i="22"/>
  <c r="M300" i="22" s="1"/>
  <c r="O271" i="22"/>
  <c r="O300" i="22" s="1"/>
  <c r="H272" i="22"/>
  <c r="H301" i="22" s="1"/>
  <c r="I272" i="22"/>
  <c r="I301" i="22" s="1"/>
  <c r="J272" i="22"/>
  <c r="J301" i="22" s="1"/>
  <c r="J312" i="22" s="1"/>
  <c r="L63" i="21" s="1"/>
  <c r="K272" i="22"/>
  <c r="K301" i="22" s="1"/>
  <c r="K312" i="22" s="1"/>
  <c r="M63" i="21" s="1"/>
  <c r="L272" i="22"/>
  <c r="L301" i="22" s="1"/>
  <c r="M272" i="22"/>
  <c r="M301" i="22" s="1"/>
  <c r="O272" i="22"/>
  <c r="O301" i="22" s="1"/>
  <c r="H306" i="36"/>
  <c r="H252" i="36"/>
  <c r="H215" i="22"/>
  <c r="H244" i="22" s="1"/>
  <c r="I215" i="22"/>
  <c r="I244" i="22" s="1"/>
  <c r="J215" i="22"/>
  <c r="J244" i="22" s="1"/>
  <c r="K215" i="22"/>
  <c r="K244" i="22" s="1"/>
  <c r="L215" i="22"/>
  <c r="L244" i="22" s="1"/>
  <c r="M215" i="22"/>
  <c r="M244" i="22" s="1"/>
  <c r="O215" i="22"/>
  <c r="O244" i="22" s="1"/>
  <c r="H216" i="22"/>
  <c r="I216" i="22"/>
  <c r="I245" i="22" s="1"/>
  <c r="J216" i="22"/>
  <c r="J245" i="22" s="1"/>
  <c r="K216" i="22"/>
  <c r="K245" i="22" s="1"/>
  <c r="L216" i="22"/>
  <c r="L245" i="22" s="1"/>
  <c r="M216" i="22"/>
  <c r="M245" i="22" s="1"/>
  <c r="O216" i="22"/>
  <c r="O245" i="22" s="1"/>
  <c r="H217" i="22"/>
  <c r="H246" i="22" s="1"/>
  <c r="I217" i="22"/>
  <c r="I246" i="22" s="1"/>
  <c r="J217" i="22"/>
  <c r="J246" i="22" s="1"/>
  <c r="K217" i="22"/>
  <c r="K246" i="22" s="1"/>
  <c r="L217" i="22"/>
  <c r="L246" i="22" s="1"/>
  <c r="M217" i="22"/>
  <c r="M246" i="22" s="1"/>
  <c r="O217" i="22"/>
  <c r="O246" i="22" s="1"/>
  <c r="L312" i="22" l="1"/>
  <c r="N63" i="21" s="1"/>
  <c r="F301" i="22"/>
  <c r="I312" i="22"/>
  <c r="K63" i="21" s="1"/>
  <c r="H312" i="22"/>
  <c r="J63" i="21"/>
  <c r="H63" i="21" s="1"/>
  <c r="F299" i="22"/>
  <c r="F300" i="22"/>
  <c r="K257" i="22"/>
  <c r="M49" i="21" s="1"/>
  <c r="F271" i="22"/>
  <c r="F272" i="22"/>
  <c r="F270" i="22"/>
  <c r="J257" i="22"/>
  <c r="L49" i="21" s="1"/>
  <c r="L257" i="22"/>
  <c r="N49" i="21" s="1"/>
  <c r="M257" i="22"/>
  <c r="O49" i="21" s="1"/>
  <c r="I257" i="22"/>
  <c r="K49" i="21" s="1"/>
  <c r="F244" i="22"/>
  <c r="F246" i="22"/>
  <c r="F216" i="22"/>
  <c r="H245" i="22"/>
  <c r="F217" i="22"/>
  <c r="F215" i="22"/>
  <c r="F96" i="29"/>
  <c r="F97" i="29"/>
  <c r="F98" i="29"/>
  <c r="F117" i="29"/>
  <c r="F118" i="29"/>
  <c r="F119" i="29"/>
  <c r="F312" i="22" l="1"/>
  <c r="F245" i="22"/>
  <c r="H257" i="22"/>
  <c r="F257" i="22" l="1"/>
  <c r="J49" i="21"/>
  <c r="H49" i="21" s="1"/>
  <c r="F260" i="28"/>
  <c r="L97" i="28" l="1"/>
  <c r="H261" i="36" l="1"/>
  <c r="H293" i="36" s="1"/>
  <c r="I261" i="36"/>
  <c r="I293" i="36" s="1"/>
  <c r="J261" i="36"/>
  <c r="J293" i="36" s="1"/>
  <c r="J306" i="36" s="1"/>
  <c r="L125" i="21" s="1"/>
  <c r="K261" i="36"/>
  <c r="K293" i="36" s="1"/>
  <c r="L261" i="36"/>
  <c r="L293" i="36" s="1"/>
  <c r="M261" i="36"/>
  <c r="M293" i="36" s="1"/>
  <c r="O261" i="36"/>
  <c r="O293" i="36" s="1"/>
  <c r="H262" i="36"/>
  <c r="H294" i="36" s="1"/>
  <c r="I262" i="36"/>
  <c r="I294" i="36" s="1"/>
  <c r="J262" i="36"/>
  <c r="J294" i="36" s="1"/>
  <c r="K262" i="36"/>
  <c r="K294" i="36" s="1"/>
  <c r="L262" i="36"/>
  <c r="L294" i="36" s="1"/>
  <c r="M262" i="36"/>
  <c r="M294" i="36" s="1"/>
  <c r="O262" i="36"/>
  <c r="O294" i="36" s="1"/>
  <c r="H263" i="36"/>
  <c r="H295" i="36" s="1"/>
  <c r="I263" i="36"/>
  <c r="I295" i="36" s="1"/>
  <c r="J263" i="36"/>
  <c r="J295" i="36" s="1"/>
  <c r="K263" i="36"/>
  <c r="K295" i="36" s="1"/>
  <c r="L263" i="36"/>
  <c r="L295" i="36" s="1"/>
  <c r="M263" i="36"/>
  <c r="M295" i="36" s="1"/>
  <c r="O263" i="36"/>
  <c r="O295" i="36" s="1"/>
  <c r="H207" i="36"/>
  <c r="H239" i="36" s="1"/>
  <c r="I207" i="36"/>
  <c r="I239" i="36" s="1"/>
  <c r="I252" i="36" s="1"/>
  <c r="K111" i="21" s="1"/>
  <c r="J207" i="36"/>
  <c r="J239" i="36" s="1"/>
  <c r="K207" i="36"/>
  <c r="K239" i="36" s="1"/>
  <c r="L207" i="36"/>
  <c r="L239" i="36" s="1"/>
  <c r="M207" i="36"/>
  <c r="M239" i="36" s="1"/>
  <c r="M252" i="36" s="1"/>
  <c r="O111" i="21" s="1"/>
  <c r="O207" i="36"/>
  <c r="O239" i="36" s="1"/>
  <c r="H208" i="36"/>
  <c r="H240" i="36" s="1"/>
  <c r="I208" i="36"/>
  <c r="I240" i="36" s="1"/>
  <c r="J208" i="36"/>
  <c r="J240" i="36" s="1"/>
  <c r="K208" i="36"/>
  <c r="K240" i="36" s="1"/>
  <c r="L208" i="36"/>
  <c r="L240" i="36" s="1"/>
  <c r="M208" i="36"/>
  <c r="M240" i="36" s="1"/>
  <c r="O208" i="36"/>
  <c r="O240" i="36" s="1"/>
  <c r="H209" i="36"/>
  <c r="H241" i="36" s="1"/>
  <c r="I209" i="36"/>
  <c r="I241" i="36" s="1"/>
  <c r="J209" i="36"/>
  <c r="J241" i="36" s="1"/>
  <c r="K209" i="36"/>
  <c r="K241" i="36" s="1"/>
  <c r="L209" i="36"/>
  <c r="L241" i="36" s="1"/>
  <c r="M209" i="36"/>
  <c r="M241" i="36" s="1"/>
  <c r="O209" i="36"/>
  <c r="O241" i="36" s="1"/>
  <c r="J252" i="36" l="1"/>
  <c r="L111" i="21" s="1"/>
  <c r="K306" i="36"/>
  <c r="M125" i="21" s="1"/>
  <c r="L252" i="36"/>
  <c r="N111" i="21" s="1"/>
  <c r="M306" i="36"/>
  <c r="O125" i="21" s="1"/>
  <c r="I306" i="36"/>
  <c r="K125" i="21" s="1"/>
  <c r="K252" i="36"/>
  <c r="M111" i="21" s="1"/>
  <c r="L306" i="36"/>
  <c r="N125" i="21" s="1"/>
  <c r="F293" i="36"/>
  <c r="F295" i="36"/>
  <c r="F294" i="36"/>
  <c r="F239" i="36"/>
  <c r="F240" i="36"/>
  <c r="F241" i="36"/>
  <c r="F263" i="36"/>
  <c r="F262" i="36"/>
  <c r="F261" i="36"/>
  <c r="F209" i="36"/>
  <c r="F208" i="36"/>
  <c r="F207" i="36"/>
  <c r="J111" i="21" l="1"/>
  <c r="F252" i="36"/>
  <c r="H111" i="21"/>
  <c r="H125" i="21"/>
  <c r="J125" i="21"/>
  <c r="F306" i="36"/>
  <c r="F93" i="26"/>
  <c r="F94" i="26"/>
  <c r="F95" i="26"/>
  <c r="F76" i="26"/>
  <c r="F77" i="26"/>
  <c r="F78" i="26"/>
  <c r="T225" i="42" l="1"/>
  <c r="T226" i="42"/>
  <c r="T229" i="42"/>
  <c r="T230" i="42"/>
  <c r="T233" i="42"/>
  <c r="T234" i="42"/>
  <c r="T237" i="42"/>
  <c r="T238" i="42"/>
  <c r="T182" i="42"/>
  <c r="T183" i="42"/>
  <c r="T186" i="42"/>
  <c r="T203" i="42" s="1"/>
  <c r="T187" i="42"/>
  <c r="T190" i="42"/>
  <c r="T191" i="42"/>
  <c r="T194" i="42"/>
  <c r="T195" i="42"/>
  <c r="T139" i="42"/>
  <c r="T140" i="42"/>
  <c r="T143" i="42"/>
  <c r="T144" i="42"/>
  <c r="T147" i="42"/>
  <c r="T148" i="42"/>
  <c r="T151" i="42"/>
  <c r="T152" i="42"/>
  <c r="T102" i="42"/>
  <c r="T103" i="42"/>
  <c r="T106" i="42"/>
  <c r="T107" i="42"/>
  <c r="T110" i="42"/>
  <c r="T111" i="42"/>
  <c r="T114" i="42"/>
  <c r="T115" i="42"/>
  <c r="T65" i="42"/>
  <c r="T66" i="42"/>
  <c r="T69" i="42"/>
  <c r="T70" i="42"/>
  <c r="T73" i="42"/>
  <c r="T74" i="42"/>
  <c r="T77" i="42"/>
  <c r="T78" i="42"/>
  <c r="T30" i="42"/>
  <c r="T31" i="42"/>
  <c r="T34" i="42"/>
  <c r="T35" i="42"/>
  <c r="T38" i="42"/>
  <c r="T39" i="42"/>
  <c r="T42" i="42"/>
  <c r="T43" i="42"/>
  <c r="T242" i="42"/>
  <c r="S242" i="42"/>
  <c r="T199" i="42"/>
  <c r="S199" i="42"/>
  <c r="T156" i="42"/>
  <c r="S156" i="42"/>
  <c r="T119" i="42"/>
  <c r="S119" i="42"/>
  <c r="T82" i="42"/>
  <c r="S82" i="42"/>
  <c r="T47" i="42"/>
  <c r="S47" i="42"/>
  <c r="T225" i="32"/>
  <c r="T226" i="32"/>
  <c r="T229" i="32"/>
  <c r="T230" i="32"/>
  <c r="T233" i="32"/>
  <c r="T234" i="32"/>
  <c r="T237" i="32"/>
  <c r="T238" i="32"/>
  <c r="T182" i="32"/>
  <c r="T183" i="32"/>
  <c r="T186" i="32"/>
  <c r="T187" i="32"/>
  <c r="T190" i="32"/>
  <c r="T191" i="32"/>
  <c r="T194" i="32"/>
  <c r="T195" i="32"/>
  <c r="T139" i="32"/>
  <c r="T140" i="32"/>
  <c r="T143" i="32"/>
  <c r="T144" i="32"/>
  <c r="T147" i="32"/>
  <c r="T148" i="32"/>
  <c r="T151" i="32"/>
  <c r="T152" i="32"/>
  <c r="T102" i="32"/>
  <c r="T103" i="32"/>
  <c r="T106" i="32"/>
  <c r="T107" i="32"/>
  <c r="T110" i="32"/>
  <c r="T111" i="32"/>
  <c r="T114" i="32"/>
  <c r="T115" i="32"/>
  <c r="T65" i="32"/>
  <c r="T66" i="32"/>
  <c r="T69" i="32"/>
  <c r="T70" i="32"/>
  <c r="T73" i="32"/>
  <c r="T74" i="32"/>
  <c r="T77" i="32"/>
  <c r="T78" i="32"/>
  <c r="T82" i="32"/>
  <c r="T242" i="32"/>
  <c r="S242" i="32"/>
  <c r="T199" i="32"/>
  <c r="S199" i="32"/>
  <c r="T156" i="32"/>
  <c r="S156" i="32"/>
  <c r="T119" i="32"/>
  <c r="S119" i="32"/>
  <c r="S82" i="32"/>
  <c r="T47" i="32"/>
  <c r="S47" i="32"/>
  <c r="R287" i="25"/>
  <c r="R273" i="25"/>
  <c r="R260" i="25"/>
  <c r="R240" i="25"/>
  <c r="R226" i="25"/>
  <c r="R213" i="25"/>
  <c r="R193" i="25"/>
  <c r="R179" i="25"/>
  <c r="R166" i="25"/>
  <c r="R146" i="25"/>
  <c r="R132" i="25"/>
  <c r="R119" i="25"/>
  <c r="R99" i="25"/>
  <c r="R85" i="25"/>
  <c r="R72" i="25"/>
  <c r="R52" i="25"/>
  <c r="R38" i="25"/>
  <c r="R25" i="25"/>
  <c r="Q287" i="25"/>
  <c r="Q273" i="25"/>
  <c r="Q260" i="25"/>
  <c r="Q240" i="25"/>
  <c r="Q226" i="25"/>
  <c r="Q213" i="25"/>
  <c r="Q193" i="25"/>
  <c r="Q179" i="25"/>
  <c r="Q166" i="25"/>
  <c r="Q146" i="25"/>
  <c r="Q132" i="25"/>
  <c r="Q119" i="25"/>
  <c r="Q99" i="25"/>
  <c r="Q85" i="25"/>
  <c r="Q72" i="25"/>
  <c r="Q52" i="25"/>
  <c r="Q38" i="25"/>
  <c r="Q25" i="25"/>
  <c r="R281" i="28"/>
  <c r="R266" i="28"/>
  <c r="R254" i="28"/>
  <c r="R235" i="28"/>
  <c r="R220" i="28"/>
  <c r="R208" i="28"/>
  <c r="R189" i="28"/>
  <c r="R174" i="28"/>
  <c r="R162" i="28"/>
  <c r="R143" i="28"/>
  <c r="R128" i="28"/>
  <c r="R116" i="28"/>
  <c r="R97" i="28"/>
  <c r="R82" i="28"/>
  <c r="R70" i="28"/>
  <c r="R51" i="28"/>
  <c r="R36" i="28"/>
  <c r="R24" i="28"/>
  <c r="Q281" i="28"/>
  <c r="Q266" i="28"/>
  <c r="Q254" i="28"/>
  <c r="Q235" i="28"/>
  <c r="Q220" i="28"/>
  <c r="Q208" i="28"/>
  <c r="Q189" i="28"/>
  <c r="Q174" i="28"/>
  <c r="Q162" i="28"/>
  <c r="Q143" i="28"/>
  <c r="Q128" i="28"/>
  <c r="Q116" i="28"/>
  <c r="Q97" i="28"/>
  <c r="Q82" i="28"/>
  <c r="Q70" i="28"/>
  <c r="Q51" i="28"/>
  <c r="Q36" i="28"/>
  <c r="Q24" i="28"/>
  <c r="T30" i="32"/>
  <c r="T31" i="32"/>
  <c r="T34" i="32"/>
  <c r="T35" i="32"/>
  <c r="T38" i="32"/>
  <c r="T39" i="32"/>
  <c r="T42" i="32"/>
  <c r="T43" i="32"/>
  <c r="I188" i="47"/>
  <c r="T86" i="42" l="1"/>
  <c r="T123" i="42"/>
  <c r="T160" i="42"/>
  <c r="T247" i="42"/>
  <c r="T87" i="42"/>
  <c r="T124" i="42"/>
  <c r="T161" i="42"/>
  <c r="T246" i="42"/>
  <c r="T91" i="42"/>
  <c r="T90" i="42"/>
  <c r="T128" i="42"/>
  <c r="T132" i="42" s="1"/>
  <c r="R92" i="21" s="1"/>
  <c r="T127" i="42"/>
  <c r="T131" i="42" s="1"/>
  <c r="R91" i="21" s="1"/>
  <c r="T51" i="42"/>
  <c r="T204" i="42"/>
  <c r="T52" i="42"/>
  <c r="T95" i="42"/>
  <c r="R85" i="21" s="1"/>
  <c r="T94" i="42"/>
  <c r="R84" i="21" s="1"/>
  <c r="T203" i="32"/>
  <c r="T247" i="32"/>
  <c r="T246" i="32"/>
  <c r="T204" i="32"/>
  <c r="T161" i="32"/>
  <c r="T165" i="32" s="1"/>
  <c r="T172" i="32" s="1"/>
  <c r="R43" i="21" s="1"/>
  <c r="T160" i="32"/>
  <c r="T164" i="32" s="1"/>
  <c r="T171" i="32" s="1"/>
  <c r="R42" i="21" s="1"/>
  <c r="T124" i="32"/>
  <c r="T123" i="32"/>
  <c r="T128" i="32" s="1"/>
  <c r="T132" i="32" s="1"/>
  <c r="R30" i="21" s="1"/>
  <c r="T87" i="32"/>
  <c r="T86" i="32"/>
  <c r="T90" i="32" s="1"/>
  <c r="T94" i="32" s="1"/>
  <c r="R22" i="21" s="1"/>
  <c r="T52" i="32"/>
  <c r="T51" i="32"/>
  <c r="T55" i="32" s="1"/>
  <c r="T58" i="32" s="1"/>
  <c r="R16" i="21" s="1"/>
  <c r="T250" i="42"/>
  <c r="T256" i="42" s="1"/>
  <c r="R132" i="21" s="1"/>
  <c r="T207" i="42"/>
  <c r="T214" i="42" s="1"/>
  <c r="R118" i="21" s="1"/>
  <c r="T208" i="42"/>
  <c r="T215" i="42" s="1"/>
  <c r="R119" i="21" s="1"/>
  <c r="T164" i="42"/>
  <c r="T171" i="42" s="1"/>
  <c r="R104" i="21" s="1"/>
  <c r="T55" i="42"/>
  <c r="T58" i="42" s="1"/>
  <c r="R78" i="21" s="1"/>
  <c r="T250" i="32"/>
  <c r="T256" i="32" s="1"/>
  <c r="R70" i="21" s="1"/>
  <c r="T207" i="32"/>
  <c r="T214" i="32" s="1"/>
  <c r="R56" i="21" s="1"/>
  <c r="T208" i="32"/>
  <c r="T215" i="32" s="1"/>
  <c r="R57" i="21" s="1"/>
  <c r="T127" i="32"/>
  <c r="T131" i="32" s="1"/>
  <c r="R29" i="21" s="1"/>
  <c r="F26" i="31"/>
  <c r="T165" i="42" l="1"/>
  <c r="T172" i="42" s="1"/>
  <c r="R105" i="21" s="1"/>
  <c r="T91" i="32"/>
  <c r="T95" i="32" s="1"/>
  <c r="R23" i="21" s="1"/>
  <c r="O183" i="36"/>
  <c r="L183" i="36"/>
  <c r="I136" i="36"/>
  <c r="M136" i="36"/>
  <c r="I89" i="36"/>
  <c r="O191" i="47"/>
  <c r="O233" i="36" s="1"/>
  <c r="M191" i="47"/>
  <c r="M233" i="36" s="1"/>
  <c r="L191" i="47"/>
  <c r="L233" i="36" s="1"/>
  <c r="K191" i="47"/>
  <c r="K233" i="36" s="1"/>
  <c r="J191" i="47"/>
  <c r="J233" i="36" s="1"/>
  <c r="I191" i="47"/>
  <c r="I233" i="36" s="1"/>
  <c r="H191" i="47"/>
  <c r="H233" i="36" s="1"/>
  <c r="O190" i="47"/>
  <c r="M190" i="47"/>
  <c r="M183" i="36" s="1"/>
  <c r="L190" i="47"/>
  <c r="K190" i="47"/>
  <c r="K183" i="36" s="1"/>
  <c r="J190" i="47"/>
  <c r="J183" i="36" s="1"/>
  <c r="I190" i="47"/>
  <c r="I183" i="36" s="1"/>
  <c r="H190" i="47"/>
  <c r="H183" i="36" s="1"/>
  <c r="O189" i="47"/>
  <c r="O136" i="36" s="1"/>
  <c r="M189" i="47"/>
  <c r="L189" i="47"/>
  <c r="L136" i="36" s="1"/>
  <c r="K189" i="47"/>
  <c r="K136" i="36" s="1"/>
  <c r="J189" i="47"/>
  <c r="J136" i="36" s="1"/>
  <c r="I189" i="47"/>
  <c r="H189" i="47"/>
  <c r="H136" i="36" s="1"/>
  <c r="O188" i="47"/>
  <c r="O89" i="36" s="1"/>
  <c r="M188" i="47"/>
  <c r="M89" i="36" s="1"/>
  <c r="L188" i="47"/>
  <c r="L89" i="36" s="1"/>
  <c r="K188" i="47"/>
  <c r="K89" i="36" s="1"/>
  <c r="J188" i="47"/>
  <c r="J89" i="36" s="1"/>
  <c r="H188" i="47"/>
  <c r="H89" i="36" s="1"/>
  <c r="O187" i="47"/>
  <c r="O42" i="36" s="1"/>
  <c r="M187" i="47"/>
  <c r="M42" i="36" s="1"/>
  <c r="L187" i="47"/>
  <c r="L42" i="36" s="1"/>
  <c r="K187" i="47"/>
  <c r="K42" i="36" s="1"/>
  <c r="J187" i="47"/>
  <c r="J42" i="36" s="1"/>
  <c r="I187" i="47"/>
  <c r="I42" i="36" s="1"/>
  <c r="H187" i="47"/>
  <c r="H42" i="36" s="1"/>
  <c r="F101" i="26" l="1"/>
  <c r="F84" i="26"/>
  <c r="F67" i="26"/>
  <c r="F53" i="26"/>
  <c r="F39" i="26"/>
  <c r="F25" i="26"/>
  <c r="H269" i="36"/>
  <c r="I269" i="36"/>
  <c r="I301" i="36" s="1"/>
  <c r="J269" i="36"/>
  <c r="J301" i="36" s="1"/>
  <c r="K269" i="36"/>
  <c r="K301" i="36" s="1"/>
  <c r="L269" i="36"/>
  <c r="L301" i="36" s="1"/>
  <c r="M269" i="36"/>
  <c r="M301" i="36" s="1"/>
  <c r="O269" i="36"/>
  <c r="O301" i="36" s="1"/>
  <c r="H215" i="36"/>
  <c r="H247" i="36" s="1"/>
  <c r="I215" i="36"/>
  <c r="I247" i="36" s="1"/>
  <c r="J215" i="36"/>
  <c r="J247" i="36" s="1"/>
  <c r="K215" i="36"/>
  <c r="K247" i="36" s="1"/>
  <c r="L215" i="36"/>
  <c r="L247" i="36" s="1"/>
  <c r="M215" i="36"/>
  <c r="M247" i="36" s="1"/>
  <c r="O215" i="36"/>
  <c r="O247" i="36" s="1"/>
  <c r="H165" i="36"/>
  <c r="H194" i="36" s="1"/>
  <c r="I165" i="36"/>
  <c r="I194" i="36" s="1"/>
  <c r="J165" i="36"/>
  <c r="J194" i="36" s="1"/>
  <c r="K165" i="36"/>
  <c r="K194" i="36" s="1"/>
  <c r="L165" i="36"/>
  <c r="L194" i="36" s="1"/>
  <c r="M165" i="36"/>
  <c r="M194" i="36" s="1"/>
  <c r="O165" i="36"/>
  <c r="O194" i="36" s="1"/>
  <c r="H118" i="36"/>
  <c r="H147" i="36" s="1"/>
  <c r="I118" i="36"/>
  <c r="I147" i="36" s="1"/>
  <c r="J118" i="36"/>
  <c r="J147" i="36" s="1"/>
  <c r="K118" i="36"/>
  <c r="K147" i="36" s="1"/>
  <c r="L118" i="36"/>
  <c r="L147" i="36" s="1"/>
  <c r="M118" i="36"/>
  <c r="M147" i="36" s="1"/>
  <c r="O118" i="36"/>
  <c r="O147" i="36" s="1"/>
  <c r="H71" i="36"/>
  <c r="H100" i="36" s="1"/>
  <c r="I71" i="36"/>
  <c r="I100" i="36" s="1"/>
  <c r="J71" i="36"/>
  <c r="J100" i="36" s="1"/>
  <c r="K71" i="36"/>
  <c r="K100" i="36" s="1"/>
  <c r="L71" i="36"/>
  <c r="L100" i="36" s="1"/>
  <c r="M71" i="36"/>
  <c r="M100" i="36" s="1"/>
  <c r="O71" i="36"/>
  <c r="O100" i="36" s="1"/>
  <c r="H24" i="36"/>
  <c r="H53" i="36" s="1"/>
  <c r="I24" i="36"/>
  <c r="I53" i="36" s="1"/>
  <c r="J24" i="36"/>
  <c r="J53" i="36" s="1"/>
  <c r="K24" i="36"/>
  <c r="K53" i="36" s="1"/>
  <c r="L24" i="36"/>
  <c r="L53" i="36" s="1"/>
  <c r="M24" i="36"/>
  <c r="M53" i="36" s="1"/>
  <c r="O24" i="36"/>
  <c r="O53" i="36" s="1"/>
  <c r="F53" i="36" l="1"/>
  <c r="F194" i="36"/>
  <c r="F269" i="36"/>
  <c r="F247" i="36"/>
  <c r="F147" i="36"/>
  <c r="F100" i="36"/>
  <c r="F215" i="36"/>
  <c r="F118" i="36"/>
  <c r="F24" i="36"/>
  <c r="H301" i="36"/>
  <c r="F301" i="36" s="1"/>
  <c r="F165" i="36"/>
  <c r="F71" i="36"/>
  <c r="H19" i="42" l="1"/>
  <c r="H19" i="32"/>
  <c r="S238" i="42"/>
  <c r="S237" i="42"/>
  <c r="S234" i="42"/>
  <c r="S233" i="42"/>
  <c r="S230" i="42"/>
  <c r="S229" i="42"/>
  <c r="S226" i="42"/>
  <c r="S225" i="42"/>
  <c r="S195" i="42"/>
  <c r="S194" i="42"/>
  <c r="S191" i="42"/>
  <c r="S190" i="42"/>
  <c r="S187" i="42"/>
  <c r="S186" i="42"/>
  <c r="S183" i="42"/>
  <c r="S182" i="42"/>
  <c r="S152" i="42"/>
  <c r="S151" i="42"/>
  <c r="S148" i="42"/>
  <c r="S147" i="42"/>
  <c r="S144" i="42"/>
  <c r="S143" i="42"/>
  <c r="S140" i="42"/>
  <c r="S139" i="42"/>
  <c r="S115" i="42"/>
  <c r="S114" i="42"/>
  <c r="S111" i="42"/>
  <c r="S110" i="42"/>
  <c r="S107" i="42"/>
  <c r="S106" i="42"/>
  <c r="S103" i="42"/>
  <c r="S102" i="42"/>
  <c r="S78" i="42"/>
  <c r="S77" i="42"/>
  <c r="S74" i="42"/>
  <c r="S73" i="42"/>
  <c r="S70" i="42"/>
  <c r="S69" i="42"/>
  <c r="S66" i="42"/>
  <c r="S65" i="42"/>
  <c r="S43" i="42"/>
  <c r="S42" i="42"/>
  <c r="S39" i="42"/>
  <c r="S38" i="42"/>
  <c r="S35" i="42"/>
  <c r="S34" i="42"/>
  <c r="S31" i="42"/>
  <c r="S30" i="42"/>
  <c r="S52" i="42" l="1"/>
  <c r="S203" i="42"/>
  <c r="S86" i="42"/>
  <c r="S87" i="42"/>
  <c r="S124" i="42"/>
  <c r="S204" i="42"/>
  <c r="S161" i="42"/>
  <c r="S246" i="42"/>
  <c r="S51" i="42"/>
  <c r="S160" i="42"/>
  <c r="S247" i="42"/>
  <c r="S123" i="42"/>
  <c r="S238" i="32"/>
  <c r="S237" i="32"/>
  <c r="S234" i="32"/>
  <c r="S233" i="32"/>
  <c r="S230" i="32"/>
  <c r="S229" i="32"/>
  <c r="S226" i="32"/>
  <c r="S225" i="32"/>
  <c r="S195" i="32"/>
  <c r="S194" i="32"/>
  <c r="S191" i="32"/>
  <c r="S190" i="32"/>
  <c r="S187" i="32"/>
  <c r="S186" i="32"/>
  <c r="S183" i="32"/>
  <c r="S182" i="32"/>
  <c r="S152" i="32"/>
  <c r="S151" i="32"/>
  <c r="S148" i="32"/>
  <c r="S147" i="32"/>
  <c r="S144" i="32"/>
  <c r="S143" i="32"/>
  <c r="S140" i="32"/>
  <c r="S139" i="32"/>
  <c r="S115" i="32"/>
  <c r="S114" i="32"/>
  <c r="S111" i="32"/>
  <c r="S110" i="32"/>
  <c r="S107" i="32"/>
  <c r="S106" i="32"/>
  <c r="S103" i="32"/>
  <c r="S102" i="32"/>
  <c r="S78" i="32"/>
  <c r="S77" i="32"/>
  <c r="S74" i="32"/>
  <c r="S73" i="32"/>
  <c r="S70" i="32"/>
  <c r="S69" i="32"/>
  <c r="S66" i="32"/>
  <c r="S65" i="32"/>
  <c r="S43" i="32"/>
  <c r="S42" i="32"/>
  <c r="S39" i="32"/>
  <c r="S38" i="32"/>
  <c r="S35" i="32"/>
  <c r="S34" i="32"/>
  <c r="S31" i="32"/>
  <c r="S30" i="32"/>
  <c r="S123" i="32" l="1"/>
  <c r="S87" i="32"/>
  <c r="S204" i="32"/>
  <c r="S246" i="32"/>
  <c r="S124" i="32"/>
  <c r="S160" i="32"/>
  <c r="S51" i="32"/>
  <c r="S161" i="32"/>
  <c r="S247" i="32"/>
  <c r="S52" i="32"/>
  <c r="S86" i="32"/>
  <c r="S203" i="32"/>
  <c r="O284" i="36" l="1"/>
  <c r="I284" i="36"/>
  <c r="J284" i="36"/>
  <c r="K284" i="36"/>
  <c r="L284" i="36"/>
  <c r="M284" i="36"/>
  <c r="H284" i="36"/>
  <c r="O77" i="22" l="1"/>
  <c r="O76" i="22"/>
  <c r="O75" i="22"/>
  <c r="O74" i="22"/>
  <c r="J74" i="22"/>
  <c r="K74" i="22"/>
  <c r="L74" i="22"/>
  <c r="M74" i="22"/>
  <c r="J75" i="22"/>
  <c r="K75" i="22"/>
  <c r="L75" i="22"/>
  <c r="M75" i="22"/>
  <c r="J76" i="22"/>
  <c r="K76" i="22"/>
  <c r="L76" i="22"/>
  <c r="M76" i="22"/>
  <c r="J77" i="22"/>
  <c r="K77" i="22"/>
  <c r="L77" i="22"/>
  <c r="M77" i="22"/>
  <c r="H75" i="22"/>
  <c r="I75" i="22"/>
  <c r="H76" i="22"/>
  <c r="I76" i="22"/>
  <c r="H77" i="22"/>
  <c r="I77" i="22"/>
  <c r="I74" i="22"/>
  <c r="H74" i="22"/>
  <c r="H161" i="22"/>
  <c r="H187" i="22" s="1"/>
  <c r="I161" i="22"/>
  <c r="I187" i="22" s="1"/>
  <c r="J161" i="22"/>
  <c r="J187" i="22" s="1"/>
  <c r="K161" i="22"/>
  <c r="K187" i="22" s="1"/>
  <c r="L161" i="22"/>
  <c r="L187" i="22" s="1"/>
  <c r="M161" i="22"/>
  <c r="M187" i="22" s="1"/>
  <c r="O161" i="22"/>
  <c r="O187" i="22" s="1"/>
  <c r="H162" i="22"/>
  <c r="H188" i="22" s="1"/>
  <c r="I162" i="22"/>
  <c r="I188" i="22" s="1"/>
  <c r="J162" i="22"/>
  <c r="J188" i="22" s="1"/>
  <c r="K162" i="22"/>
  <c r="K188" i="22" s="1"/>
  <c r="L162" i="22"/>
  <c r="L188" i="22" s="1"/>
  <c r="M162" i="22"/>
  <c r="M188" i="22" s="1"/>
  <c r="O162" i="22"/>
  <c r="O188" i="22" s="1"/>
  <c r="H165" i="22"/>
  <c r="I165" i="22"/>
  <c r="J165" i="22"/>
  <c r="K165" i="22"/>
  <c r="L165" i="22"/>
  <c r="M165" i="22"/>
  <c r="O165" i="22"/>
  <c r="H166" i="22"/>
  <c r="H192" i="22" s="1"/>
  <c r="I166" i="22"/>
  <c r="I192" i="22" s="1"/>
  <c r="J166" i="22"/>
  <c r="J192" i="22" s="1"/>
  <c r="K166" i="22"/>
  <c r="K192" i="22" s="1"/>
  <c r="L166" i="22"/>
  <c r="L192" i="22" s="1"/>
  <c r="M166" i="22"/>
  <c r="M192" i="22" s="1"/>
  <c r="O166" i="22"/>
  <c r="O192" i="22" s="1"/>
  <c r="H167" i="22"/>
  <c r="H193" i="22" s="1"/>
  <c r="I167" i="22"/>
  <c r="I193" i="22" s="1"/>
  <c r="J167" i="22"/>
  <c r="J193" i="22" s="1"/>
  <c r="K167" i="22"/>
  <c r="K193" i="22" s="1"/>
  <c r="L167" i="22"/>
  <c r="L193" i="22" s="1"/>
  <c r="M167" i="22"/>
  <c r="M193" i="22" s="1"/>
  <c r="O167" i="22"/>
  <c r="O193" i="22" s="1"/>
  <c r="H170" i="22"/>
  <c r="H196" i="22" s="1"/>
  <c r="I170" i="22"/>
  <c r="I196" i="22" s="1"/>
  <c r="J170" i="22"/>
  <c r="J196" i="22" s="1"/>
  <c r="K170" i="22"/>
  <c r="K196" i="22" s="1"/>
  <c r="L170" i="22"/>
  <c r="L196" i="22" s="1"/>
  <c r="M170" i="22"/>
  <c r="M196" i="22" s="1"/>
  <c r="O170" i="22"/>
  <c r="O196" i="22" s="1"/>
  <c r="H171" i="22"/>
  <c r="H197" i="22" s="1"/>
  <c r="I171" i="22"/>
  <c r="I197" i="22" s="1"/>
  <c r="J171" i="22"/>
  <c r="J197" i="22" s="1"/>
  <c r="K171" i="22"/>
  <c r="K197" i="22" s="1"/>
  <c r="L171" i="22"/>
  <c r="L197" i="22" s="1"/>
  <c r="M171" i="22"/>
  <c r="M197" i="22" s="1"/>
  <c r="O171" i="22"/>
  <c r="O197" i="22" s="1"/>
  <c r="H172" i="22"/>
  <c r="H198" i="22" s="1"/>
  <c r="I172" i="22"/>
  <c r="I198" i="22" s="1"/>
  <c r="J172" i="22"/>
  <c r="J198" i="22" s="1"/>
  <c r="K172" i="22"/>
  <c r="K198" i="22" s="1"/>
  <c r="L172" i="22"/>
  <c r="L198" i="22" s="1"/>
  <c r="M172" i="22"/>
  <c r="M198" i="22" s="1"/>
  <c r="O172" i="22"/>
  <c r="O198" i="22" s="1"/>
  <c r="H173" i="22"/>
  <c r="H199" i="22" s="1"/>
  <c r="I173" i="22"/>
  <c r="I199" i="22" s="1"/>
  <c r="J173" i="22"/>
  <c r="J199" i="22" s="1"/>
  <c r="K173" i="22"/>
  <c r="K199" i="22" s="1"/>
  <c r="L173" i="22"/>
  <c r="L199" i="22" s="1"/>
  <c r="M173" i="22"/>
  <c r="M199" i="22" s="1"/>
  <c r="O173" i="22"/>
  <c r="O199" i="22" s="1"/>
  <c r="F287" i="36" l="1"/>
  <c r="F42" i="36" l="1"/>
  <c r="F136" i="36"/>
  <c r="F233" i="36"/>
  <c r="F89" i="36"/>
  <c r="F183" i="36"/>
  <c r="O287" i="25" l="1"/>
  <c r="M287" i="25"/>
  <c r="L287" i="25"/>
  <c r="K287" i="25"/>
  <c r="J287" i="25"/>
  <c r="I287" i="25"/>
  <c r="H287" i="25"/>
  <c r="O273" i="25"/>
  <c r="M273" i="25"/>
  <c r="L273" i="25"/>
  <c r="K273" i="25"/>
  <c r="J273" i="25"/>
  <c r="I273" i="25"/>
  <c r="H273" i="25"/>
  <c r="O260" i="25"/>
  <c r="M260" i="25"/>
  <c r="L260" i="25"/>
  <c r="K260" i="25"/>
  <c r="J260" i="25"/>
  <c r="I260" i="25"/>
  <c r="H260" i="25"/>
  <c r="O281" i="28" l="1"/>
  <c r="M281" i="28"/>
  <c r="L281" i="28"/>
  <c r="K281" i="28"/>
  <c r="J281" i="28"/>
  <c r="I281" i="28"/>
  <c r="H281" i="28"/>
  <c r="O266" i="28"/>
  <c r="M266" i="28"/>
  <c r="L266" i="28"/>
  <c r="K266" i="28"/>
  <c r="J266" i="28"/>
  <c r="I266" i="28"/>
  <c r="H266" i="28"/>
  <c r="O254" i="28"/>
  <c r="M254" i="28"/>
  <c r="L254" i="28"/>
  <c r="K254" i="28"/>
  <c r="J254" i="28"/>
  <c r="I254" i="28"/>
  <c r="H254" i="28"/>
  <c r="F120" i="24" l="1"/>
  <c r="F119" i="24"/>
  <c r="F116" i="24"/>
  <c r="F115" i="24"/>
  <c r="F112" i="24"/>
  <c r="F111" i="24"/>
  <c r="F108" i="24"/>
  <c r="F107" i="24"/>
  <c r="F102" i="24"/>
  <c r="F101" i="24"/>
  <c r="F98" i="24"/>
  <c r="F97" i="24"/>
  <c r="F94" i="24"/>
  <c r="F93" i="24"/>
  <c r="F90" i="24"/>
  <c r="F89" i="24"/>
  <c r="F84" i="24"/>
  <c r="F83" i="24"/>
  <c r="F80" i="24"/>
  <c r="F79" i="24"/>
  <c r="F76" i="24"/>
  <c r="F75" i="24"/>
  <c r="F72" i="24"/>
  <c r="F71" i="24"/>
  <c r="F66" i="24"/>
  <c r="F65" i="24"/>
  <c r="F62" i="24"/>
  <c r="F61" i="24"/>
  <c r="F58" i="24"/>
  <c r="F57" i="24"/>
  <c r="F54" i="24"/>
  <c r="F53" i="24"/>
  <c r="F48" i="24"/>
  <c r="F47" i="24"/>
  <c r="F44" i="24"/>
  <c r="F43" i="24"/>
  <c r="F40" i="24"/>
  <c r="F39" i="24"/>
  <c r="F36" i="24"/>
  <c r="F35" i="24"/>
  <c r="F30" i="24"/>
  <c r="F29" i="24"/>
  <c r="F26" i="24"/>
  <c r="F25" i="24"/>
  <c r="F293" i="25"/>
  <c r="F290" i="25"/>
  <c r="F287" i="25"/>
  <c r="F285" i="25"/>
  <c r="F284" i="25"/>
  <c r="F283" i="25"/>
  <c r="F282" i="25"/>
  <c r="F281" i="25"/>
  <c r="F280" i="25"/>
  <c r="F279" i="25"/>
  <c r="F278" i="25"/>
  <c r="F277" i="25"/>
  <c r="F273" i="25"/>
  <c r="F271" i="25"/>
  <c r="F270" i="25"/>
  <c r="F269" i="25"/>
  <c r="F268" i="25"/>
  <c r="F267" i="25"/>
  <c r="F266" i="25"/>
  <c r="F265" i="25"/>
  <c r="F264" i="25"/>
  <c r="F260" i="25"/>
  <c r="F258" i="25"/>
  <c r="F257" i="25"/>
  <c r="F256" i="25"/>
  <c r="F255" i="25"/>
  <c r="F254" i="25"/>
  <c r="F253" i="25"/>
  <c r="F252" i="25"/>
  <c r="F251" i="25"/>
  <c r="F246" i="25"/>
  <c r="F243" i="25"/>
  <c r="F238" i="25"/>
  <c r="F237" i="25"/>
  <c r="F236" i="25"/>
  <c r="F235" i="25"/>
  <c r="F234" i="25"/>
  <c r="F233" i="25"/>
  <c r="F232" i="25"/>
  <c r="F231" i="25"/>
  <c r="F230" i="25"/>
  <c r="F224" i="25"/>
  <c r="F223" i="25"/>
  <c r="F222" i="25"/>
  <c r="F221" i="25"/>
  <c r="F220" i="25"/>
  <c r="F219" i="25"/>
  <c r="F218" i="25"/>
  <c r="F217" i="25"/>
  <c r="F211" i="25"/>
  <c r="F210" i="25"/>
  <c r="F209" i="25"/>
  <c r="F208" i="25"/>
  <c r="F207" i="25"/>
  <c r="F206" i="25"/>
  <c r="F205" i="25"/>
  <c r="F204" i="25"/>
  <c r="F199" i="25"/>
  <c r="F196" i="25"/>
  <c r="F191" i="25"/>
  <c r="F190" i="25"/>
  <c r="F189" i="25"/>
  <c r="F188" i="25"/>
  <c r="F187" i="25"/>
  <c r="F186" i="25"/>
  <c r="F185" i="25"/>
  <c r="F184" i="25"/>
  <c r="F183" i="25"/>
  <c r="F177" i="25"/>
  <c r="F176" i="25"/>
  <c r="F175" i="25"/>
  <c r="F174" i="25"/>
  <c r="F173" i="25"/>
  <c r="F172" i="25"/>
  <c r="F171" i="25"/>
  <c r="F170" i="25"/>
  <c r="F164" i="25"/>
  <c r="F163" i="25"/>
  <c r="F162" i="25"/>
  <c r="F161" i="25"/>
  <c r="F160" i="25"/>
  <c r="F159" i="25"/>
  <c r="F158" i="25"/>
  <c r="F157" i="25"/>
  <c r="F152" i="25"/>
  <c r="F149" i="25"/>
  <c r="F144" i="25"/>
  <c r="F143" i="25"/>
  <c r="F142" i="25"/>
  <c r="F141" i="25"/>
  <c r="F140" i="25"/>
  <c r="F139" i="25"/>
  <c r="F138" i="25"/>
  <c r="F137" i="25"/>
  <c r="F136" i="25"/>
  <c r="F130" i="25"/>
  <c r="F129" i="25"/>
  <c r="F128" i="25"/>
  <c r="F127" i="25"/>
  <c r="F126" i="25"/>
  <c r="F125" i="25"/>
  <c r="F124" i="25"/>
  <c r="F123" i="25"/>
  <c r="F117" i="25"/>
  <c r="F116" i="25"/>
  <c r="F115" i="25"/>
  <c r="F114" i="25"/>
  <c r="F113" i="25"/>
  <c r="F112" i="25"/>
  <c r="F111" i="25"/>
  <c r="F110" i="25"/>
  <c r="F105" i="25"/>
  <c r="F102" i="25"/>
  <c r="F97" i="25"/>
  <c r="F96" i="25"/>
  <c r="F95" i="25"/>
  <c r="F94" i="25"/>
  <c r="F93" i="25"/>
  <c r="F92" i="25"/>
  <c r="F91" i="25"/>
  <c r="F90" i="25"/>
  <c r="F89" i="25"/>
  <c r="F83" i="25"/>
  <c r="F82" i="25"/>
  <c r="F81" i="25"/>
  <c r="F80" i="25"/>
  <c r="F79" i="25"/>
  <c r="F78" i="25"/>
  <c r="F77" i="25"/>
  <c r="F76" i="25"/>
  <c r="F70" i="25"/>
  <c r="F69" i="25"/>
  <c r="F68" i="25"/>
  <c r="F67" i="25"/>
  <c r="F66" i="25"/>
  <c r="F65" i="25"/>
  <c r="F64" i="25"/>
  <c r="F63" i="25"/>
  <c r="F58" i="25"/>
  <c r="F55" i="25"/>
  <c r="F43" i="25"/>
  <c r="F44" i="25"/>
  <c r="F45" i="25"/>
  <c r="F46" i="25"/>
  <c r="F47" i="25"/>
  <c r="F48" i="25"/>
  <c r="F49" i="25"/>
  <c r="F50" i="25"/>
  <c r="F42" i="25"/>
  <c r="F36" i="25"/>
  <c r="F35" i="25"/>
  <c r="F34" i="25"/>
  <c r="F33" i="25"/>
  <c r="F32" i="25"/>
  <c r="F31" i="25"/>
  <c r="F30" i="25"/>
  <c r="F29" i="25"/>
  <c r="F17" i="25"/>
  <c r="F18" i="25"/>
  <c r="F19" i="25"/>
  <c r="F20" i="25"/>
  <c r="F21" i="25"/>
  <c r="F22" i="25"/>
  <c r="F23" i="25"/>
  <c r="F16" i="25"/>
  <c r="F102" i="26"/>
  <c r="F100" i="26"/>
  <c r="F99" i="26"/>
  <c r="F96" i="26"/>
  <c r="F92" i="26"/>
  <c r="F91" i="26"/>
  <c r="F85" i="26"/>
  <c r="F83" i="26"/>
  <c r="F82" i="26"/>
  <c r="F79" i="26"/>
  <c r="F75" i="26"/>
  <c r="F74" i="26"/>
  <c r="F68" i="26"/>
  <c r="F66" i="26"/>
  <c r="F65" i="26"/>
  <c r="F62" i="26"/>
  <c r="F61" i="26"/>
  <c r="F60" i="26"/>
  <c r="F54" i="26"/>
  <c r="F52" i="26"/>
  <c r="F51" i="26"/>
  <c r="F48" i="26"/>
  <c r="F47" i="26"/>
  <c r="F46" i="26"/>
  <c r="F40" i="26"/>
  <c r="F38" i="26"/>
  <c r="F37" i="26"/>
  <c r="F34" i="26"/>
  <c r="F33" i="26"/>
  <c r="F32" i="26"/>
  <c r="F26" i="26"/>
  <c r="F24" i="26"/>
  <c r="F23" i="26"/>
  <c r="F19" i="26"/>
  <c r="F20" i="26"/>
  <c r="F18" i="26"/>
  <c r="F120" i="27"/>
  <c r="F119" i="27"/>
  <c r="F116" i="27"/>
  <c r="F115" i="27"/>
  <c r="F112" i="27"/>
  <c r="F111" i="27"/>
  <c r="F108" i="27"/>
  <c r="F107" i="27"/>
  <c r="F102" i="27"/>
  <c r="F101" i="27"/>
  <c r="F98" i="27"/>
  <c r="F97" i="27"/>
  <c r="F94" i="27"/>
  <c r="F93" i="27"/>
  <c r="F90" i="27"/>
  <c r="F89" i="27"/>
  <c r="F84" i="27"/>
  <c r="F83" i="27"/>
  <c r="F80" i="27"/>
  <c r="F79" i="27"/>
  <c r="F76" i="27"/>
  <c r="F75" i="27"/>
  <c r="F72" i="27"/>
  <c r="F71" i="27"/>
  <c r="F66" i="27"/>
  <c r="F65" i="27"/>
  <c r="F62" i="27"/>
  <c r="F61" i="27"/>
  <c r="F58" i="27"/>
  <c r="F57" i="27"/>
  <c r="F54" i="27"/>
  <c r="F53" i="27"/>
  <c r="F48" i="27"/>
  <c r="F47" i="27"/>
  <c r="F44" i="27"/>
  <c r="F43" i="27"/>
  <c r="F40" i="27"/>
  <c r="F39" i="27"/>
  <c r="F36" i="27"/>
  <c r="F35" i="27"/>
  <c r="F30" i="27"/>
  <c r="F29" i="27"/>
  <c r="F26" i="27"/>
  <c r="F25" i="27"/>
  <c r="F18" i="27"/>
  <c r="F17" i="27"/>
  <c r="F287" i="28"/>
  <c r="F284" i="28"/>
  <c r="F281" i="28"/>
  <c r="F279" i="28"/>
  <c r="F278" i="28"/>
  <c r="F277" i="28"/>
  <c r="F276" i="28"/>
  <c r="F275" i="28"/>
  <c r="F274" i="28"/>
  <c r="F273" i="28"/>
  <c r="F272" i="28"/>
  <c r="F271" i="28"/>
  <c r="F270" i="28"/>
  <c r="F266" i="28"/>
  <c r="F264" i="28"/>
  <c r="F263" i="28"/>
  <c r="F262" i="28"/>
  <c r="F261" i="28"/>
  <c r="F259" i="28"/>
  <c r="F258" i="28"/>
  <c r="F254" i="28"/>
  <c r="F252" i="28"/>
  <c r="F251" i="28"/>
  <c r="F250" i="28"/>
  <c r="F249" i="28"/>
  <c r="F248" i="28"/>
  <c r="F247" i="28"/>
  <c r="F246" i="28"/>
  <c r="F241" i="28"/>
  <c r="F238" i="28"/>
  <c r="F233" i="28"/>
  <c r="F232" i="28"/>
  <c r="F231" i="28"/>
  <c r="F230" i="28"/>
  <c r="F229" i="28"/>
  <c r="F228" i="28"/>
  <c r="F227" i="28"/>
  <c r="F226" i="28"/>
  <c r="F225" i="28"/>
  <c r="F224" i="28"/>
  <c r="F218" i="28"/>
  <c r="F217" i="28"/>
  <c r="F216" i="28"/>
  <c r="F215" i="28"/>
  <c r="F214" i="28"/>
  <c r="F213" i="28"/>
  <c r="F212" i="28"/>
  <c r="F206" i="28"/>
  <c r="F205" i="28"/>
  <c r="F204" i="28"/>
  <c r="F203" i="28"/>
  <c r="F202" i="28"/>
  <c r="F201" i="28"/>
  <c r="F200" i="28"/>
  <c r="F195" i="28"/>
  <c r="F192" i="28"/>
  <c r="F187" i="28"/>
  <c r="F186" i="28"/>
  <c r="F185" i="28"/>
  <c r="F184" i="28"/>
  <c r="F183" i="28"/>
  <c r="F182" i="28"/>
  <c r="F181" i="28"/>
  <c r="F180" i="28"/>
  <c r="F179" i="28"/>
  <c r="F178" i="28"/>
  <c r="F172" i="28"/>
  <c r="F171" i="28"/>
  <c r="F170" i="28"/>
  <c r="F169" i="28"/>
  <c r="F168" i="28"/>
  <c r="F167" i="28"/>
  <c r="F166" i="28"/>
  <c r="F160" i="28"/>
  <c r="F159" i="28"/>
  <c r="F158" i="28"/>
  <c r="F157" i="28"/>
  <c r="F156" i="28"/>
  <c r="F155" i="28"/>
  <c r="F154" i="28"/>
  <c r="F149" i="28"/>
  <c r="F146" i="28"/>
  <c r="F141" i="28"/>
  <c r="F140" i="28"/>
  <c r="F139" i="28"/>
  <c r="F138" i="28"/>
  <c r="F137" i="28"/>
  <c r="F136" i="28"/>
  <c r="F135" i="28"/>
  <c r="F134" i="28"/>
  <c r="F133" i="28"/>
  <c r="F132" i="28"/>
  <c r="F126" i="28"/>
  <c r="F125" i="28"/>
  <c r="F124" i="28"/>
  <c r="F123" i="28"/>
  <c r="F122" i="28"/>
  <c r="F121" i="28"/>
  <c r="F120" i="28"/>
  <c r="F114" i="28"/>
  <c r="F113" i="28"/>
  <c r="F112" i="28"/>
  <c r="F111" i="28"/>
  <c r="F110" i="28"/>
  <c r="F109" i="28"/>
  <c r="F108" i="28"/>
  <c r="F103" i="28"/>
  <c r="F100" i="28"/>
  <c r="F95" i="28"/>
  <c r="F94" i="28"/>
  <c r="F93" i="28"/>
  <c r="F92" i="28"/>
  <c r="F91" i="28"/>
  <c r="F90" i="28"/>
  <c r="F89" i="28"/>
  <c r="F88" i="28"/>
  <c r="F87" i="28"/>
  <c r="F86" i="28"/>
  <c r="F80" i="28"/>
  <c r="F79" i="28"/>
  <c r="F78" i="28"/>
  <c r="F77" i="28"/>
  <c r="F76" i="28"/>
  <c r="F75" i="28"/>
  <c r="F74" i="28"/>
  <c r="F68" i="28"/>
  <c r="F67" i="28"/>
  <c r="F66" i="28"/>
  <c r="F65" i="28"/>
  <c r="F64" i="28"/>
  <c r="F63" i="28"/>
  <c r="F62" i="28"/>
  <c r="F57" i="28"/>
  <c r="F54" i="28"/>
  <c r="F47" i="28"/>
  <c r="F48" i="28"/>
  <c r="F49" i="28"/>
  <c r="F46" i="28"/>
  <c r="F45" i="28"/>
  <c r="F44" i="28"/>
  <c r="F43" i="28"/>
  <c r="F42" i="28"/>
  <c r="F41" i="28"/>
  <c r="F40" i="28"/>
  <c r="F34" i="28"/>
  <c r="F33" i="28"/>
  <c r="F32" i="28"/>
  <c r="F31" i="28"/>
  <c r="F30" i="28"/>
  <c r="F29" i="28"/>
  <c r="F28" i="28"/>
  <c r="F17" i="28"/>
  <c r="F18" i="28"/>
  <c r="F19" i="28"/>
  <c r="F20" i="28"/>
  <c r="F21" i="28"/>
  <c r="F22" i="28"/>
  <c r="F16" i="28"/>
  <c r="F126" i="29"/>
  <c r="F125" i="29"/>
  <c r="F124" i="29"/>
  <c r="F123" i="29"/>
  <c r="F120" i="29"/>
  <c r="F116" i="29"/>
  <c r="F115" i="29"/>
  <c r="F112" i="29"/>
  <c r="F111" i="29"/>
  <c r="F105" i="29"/>
  <c r="F104" i="29"/>
  <c r="F103" i="29"/>
  <c r="F102" i="29"/>
  <c r="F99" i="29"/>
  <c r="F95" i="29"/>
  <c r="F94" i="29"/>
  <c r="F91" i="29"/>
  <c r="F90" i="29"/>
  <c r="F84" i="29"/>
  <c r="F83" i="29"/>
  <c r="F82" i="29"/>
  <c r="F81" i="29"/>
  <c r="F78" i="29"/>
  <c r="F77" i="29"/>
  <c r="F76" i="29"/>
  <c r="F73" i="29"/>
  <c r="F72" i="29"/>
  <c r="F66" i="29"/>
  <c r="F65" i="29"/>
  <c r="F64" i="29"/>
  <c r="F63" i="29"/>
  <c r="F60" i="29"/>
  <c r="F59" i="29"/>
  <c r="F58" i="29"/>
  <c r="F55" i="29"/>
  <c r="F54" i="29"/>
  <c r="F48" i="29"/>
  <c r="F47" i="29"/>
  <c r="F46" i="29"/>
  <c r="F45" i="29"/>
  <c r="F42" i="29"/>
  <c r="F41" i="29"/>
  <c r="F40" i="29"/>
  <c r="F37" i="29"/>
  <c r="F36" i="29"/>
  <c r="F30" i="29"/>
  <c r="F29" i="29"/>
  <c r="F28" i="29"/>
  <c r="F27" i="29"/>
  <c r="F24" i="29"/>
  <c r="F23" i="29"/>
  <c r="F22" i="29"/>
  <c r="F19" i="29"/>
  <c r="F18" i="29"/>
  <c r="O235" i="28"/>
  <c r="O220" i="28"/>
  <c r="O208" i="28"/>
  <c r="O189" i="28"/>
  <c r="O174" i="28"/>
  <c r="O162" i="28"/>
  <c r="O143" i="28"/>
  <c r="O128" i="28"/>
  <c r="O116" i="28"/>
  <c r="O97" i="28"/>
  <c r="O82" i="28"/>
  <c r="O70" i="28"/>
  <c r="O240" i="25"/>
  <c r="O226" i="25"/>
  <c r="O213" i="25"/>
  <c r="O193" i="25"/>
  <c r="O179" i="25"/>
  <c r="O166" i="25"/>
  <c r="O146" i="25"/>
  <c r="O132" i="25"/>
  <c r="O119" i="25"/>
  <c r="O99" i="25"/>
  <c r="O85" i="25"/>
  <c r="O72" i="25"/>
  <c r="Q242" i="32"/>
  <c r="Q238" i="32"/>
  <c r="Q237" i="32"/>
  <c r="Q234" i="32"/>
  <c r="Q233" i="32"/>
  <c r="Q230" i="32"/>
  <c r="Q229" i="32"/>
  <c r="Q226" i="32"/>
  <c r="Q225" i="32"/>
  <c r="Q199" i="32"/>
  <c r="Q195" i="32"/>
  <c r="Q194" i="32"/>
  <c r="Q191" i="32"/>
  <c r="Q190" i="32"/>
  <c r="Q187" i="32"/>
  <c r="Q186" i="32"/>
  <c r="Q183" i="32"/>
  <c r="Q182" i="32"/>
  <c r="Q156" i="32"/>
  <c r="Q152" i="32"/>
  <c r="Q151" i="32"/>
  <c r="Q148" i="32"/>
  <c r="Q147" i="32"/>
  <c r="Q144" i="32"/>
  <c r="Q143" i="32"/>
  <c r="Q140" i="32"/>
  <c r="Q139" i="32"/>
  <c r="Q119" i="32"/>
  <c r="Q115" i="32"/>
  <c r="Q114" i="32"/>
  <c r="Q111" i="32"/>
  <c r="Q110" i="32"/>
  <c r="Q107" i="32"/>
  <c r="Q106" i="32"/>
  <c r="Q103" i="32"/>
  <c r="Q102" i="32"/>
  <c r="Q82" i="32"/>
  <c r="Q78" i="32"/>
  <c r="Q77" i="32"/>
  <c r="Q74" i="32"/>
  <c r="Q73" i="32"/>
  <c r="Q70" i="32"/>
  <c r="Q69" i="32"/>
  <c r="Q66" i="32"/>
  <c r="Q65" i="32"/>
  <c r="Q124" i="32" l="1"/>
  <c r="Q204" i="32"/>
  <c r="Q246" i="32"/>
  <c r="Q86" i="32"/>
  <c r="Q160" i="32"/>
  <c r="Q87" i="32"/>
  <c r="Q123" i="32"/>
  <c r="Q203" i="32"/>
  <c r="Q161" i="32"/>
  <c r="Q247" i="32"/>
  <c r="O281" i="36" l="1"/>
  <c r="O278" i="36"/>
  <c r="O275" i="36"/>
  <c r="O274" i="36"/>
  <c r="O270" i="36"/>
  <c r="O302" i="36" s="1"/>
  <c r="O268" i="36"/>
  <c r="O300" i="36" s="1"/>
  <c r="O267" i="36"/>
  <c r="O299" i="36" s="1"/>
  <c r="O264" i="36"/>
  <c r="O296" i="36" s="1"/>
  <c r="O260" i="36"/>
  <c r="O292" i="36" s="1"/>
  <c r="O259" i="36"/>
  <c r="O230" i="36"/>
  <c r="O227" i="36"/>
  <c r="O224" i="36"/>
  <c r="O221" i="36"/>
  <c r="O220" i="36"/>
  <c r="O216" i="36"/>
  <c r="O248" i="36" s="1"/>
  <c r="O214" i="36"/>
  <c r="O246" i="36" s="1"/>
  <c r="O213" i="36"/>
  <c r="O245" i="36" s="1"/>
  <c r="O210" i="36"/>
  <c r="O242" i="36" s="1"/>
  <c r="O206" i="36"/>
  <c r="O238" i="36" s="1"/>
  <c r="O205" i="36"/>
  <c r="O180" i="36"/>
  <c r="O177" i="36"/>
  <c r="O174" i="36"/>
  <c r="O171" i="36"/>
  <c r="O170" i="36"/>
  <c r="O166" i="36"/>
  <c r="O195" i="36" s="1"/>
  <c r="O164" i="36"/>
  <c r="O193" i="36" s="1"/>
  <c r="O163" i="36"/>
  <c r="O192" i="36" s="1"/>
  <c r="O160" i="36"/>
  <c r="O189" i="36" s="1"/>
  <c r="O159" i="36"/>
  <c r="O188" i="36" s="1"/>
  <c r="O158" i="36"/>
  <c r="O133" i="36"/>
  <c r="O130" i="36"/>
  <c r="O127" i="36"/>
  <c r="O124" i="36"/>
  <c r="O123" i="36"/>
  <c r="O119" i="36"/>
  <c r="O148" i="36" s="1"/>
  <c r="O117" i="36"/>
  <c r="O146" i="36" s="1"/>
  <c r="O116" i="36"/>
  <c r="O145" i="36" s="1"/>
  <c r="O113" i="36"/>
  <c r="O142" i="36" s="1"/>
  <c r="O112" i="36"/>
  <c r="O141" i="36" s="1"/>
  <c r="O111" i="36"/>
  <c r="O86" i="36"/>
  <c r="O83" i="36"/>
  <c r="O80" i="36"/>
  <c r="O77" i="36"/>
  <c r="O76" i="36"/>
  <c r="O72" i="36"/>
  <c r="O101" i="36" s="1"/>
  <c r="O70" i="36"/>
  <c r="O99" i="36" s="1"/>
  <c r="O69" i="36"/>
  <c r="O98" i="36" s="1"/>
  <c r="O66" i="36"/>
  <c r="O95" i="36" s="1"/>
  <c r="O65" i="36"/>
  <c r="O94" i="36" s="1"/>
  <c r="O64" i="36"/>
  <c r="Q242" i="42"/>
  <c r="Q238" i="42"/>
  <c r="Q237" i="42"/>
  <c r="Q234" i="42"/>
  <c r="Q233" i="42"/>
  <c r="Q230" i="42"/>
  <c r="Q229" i="42"/>
  <c r="Q226" i="42"/>
  <c r="Q225" i="42"/>
  <c r="Q199" i="42"/>
  <c r="Q195" i="42"/>
  <c r="Q194" i="42"/>
  <c r="Q191" i="42"/>
  <c r="Q190" i="42"/>
  <c r="Q187" i="42"/>
  <c r="Q186" i="42"/>
  <c r="Q183" i="42"/>
  <c r="Q182" i="42"/>
  <c r="Q156" i="42"/>
  <c r="Q152" i="42"/>
  <c r="Q151" i="42"/>
  <c r="Q148" i="42"/>
  <c r="Q147" i="42"/>
  <c r="Q144" i="42"/>
  <c r="Q143" i="42"/>
  <c r="Q140" i="42"/>
  <c r="Q139" i="42"/>
  <c r="Q119" i="42"/>
  <c r="Q115" i="42"/>
  <c r="Q114" i="42"/>
  <c r="Q111" i="42"/>
  <c r="Q110" i="42"/>
  <c r="Q107" i="42"/>
  <c r="Q106" i="42"/>
  <c r="Q103" i="42"/>
  <c r="Q102" i="42"/>
  <c r="Q82" i="42"/>
  <c r="Q78" i="42"/>
  <c r="Q77" i="42"/>
  <c r="Q74" i="42"/>
  <c r="Q73" i="42"/>
  <c r="Q70" i="42"/>
  <c r="Q69" i="42"/>
  <c r="Q66" i="42"/>
  <c r="Q65" i="42"/>
  <c r="Q47" i="42"/>
  <c r="Q43" i="42"/>
  <c r="Q42" i="42"/>
  <c r="Q39" i="42"/>
  <c r="Q38" i="42"/>
  <c r="Q35" i="42"/>
  <c r="Q34" i="42"/>
  <c r="Q31" i="42"/>
  <c r="Q30" i="42"/>
  <c r="O289" i="22"/>
  <c r="O286" i="22"/>
  <c r="O283" i="22"/>
  <c r="O279" i="22"/>
  <c r="O308" i="22" s="1"/>
  <c r="O278" i="22"/>
  <c r="O307" i="22" s="1"/>
  <c r="O277" i="22"/>
  <c r="O306" i="22" s="1"/>
  <c r="O276" i="22"/>
  <c r="O305" i="22" s="1"/>
  <c r="O273" i="22"/>
  <c r="O302" i="22" s="1"/>
  <c r="O269" i="22"/>
  <c r="O298" i="22" s="1"/>
  <c r="O268" i="22"/>
  <c r="O265" i="22"/>
  <c r="O294" i="22" s="1"/>
  <c r="O264" i="22"/>
  <c r="O293" i="22" s="1"/>
  <c r="O234" i="22"/>
  <c r="O231" i="22"/>
  <c r="O228" i="22"/>
  <c r="O224" i="22"/>
  <c r="O253" i="22" s="1"/>
  <c r="O223" i="22"/>
  <c r="O252" i="22" s="1"/>
  <c r="O222" i="22"/>
  <c r="O251" i="22" s="1"/>
  <c r="O221" i="22"/>
  <c r="O250" i="22" s="1"/>
  <c r="O218" i="22"/>
  <c r="O247" i="22" s="1"/>
  <c r="O214" i="22"/>
  <c r="O243" i="22" s="1"/>
  <c r="O213" i="22"/>
  <c r="O210" i="22"/>
  <c r="O239" i="22" s="1"/>
  <c r="O209" i="22"/>
  <c r="O238" i="22" s="1"/>
  <c r="O183" i="22"/>
  <c r="O180" i="22"/>
  <c r="O177" i="22"/>
  <c r="O135" i="22"/>
  <c r="O132" i="22"/>
  <c r="O129" i="22"/>
  <c r="O125" i="22"/>
  <c r="O151" i="22" s="1"/>
  <c r="O124" i="22"/>
  <c r="O150" i="22" s="1"/>
  <c r="O123" i="22"/>
  <c r="O149" i="22" s="1"/>
  <c r="O122" i="22"/>
  <c r="O148" i="22" s="1"/>
  <c r="O119" i="22"/>
  <c r="O145" i="22" s="1"/>
  <c r="O118" i="22"/>
  <c r="O144" i="22" s="1"/>
  <c r="O117" i="22"/>
  <c r="O114" i="22"/>
  <c r="O140" i="22" s="1"/>
  <c r="O113" i="22"/>
  <c r="O139" i="22" s="1"/>
  <c r="O87" i="22"/>
  <c r="O84" i="22"/>
  <c r="O81" i="22"/>
  <c r="O103" i="22"/>
  <c r="O102" i="22"/>
  <c r="O101" i="22"/>
  <c r="O100" i="22"/>
  <c r="O71" i="22"/>
  <c r="O97" i="22" s="1"/>
  <c r="O70" i="22"/>
  <c r="O96" i="22" s="1"/>
  <c r="O69" i="22"/>
  <c r="O66" i="22"/>
  <c r="O92" i="22" s="1"/>
  <c r="O65" i="22"/>
  <c r="O91" i="22" s="1"/>
  <c r="O291" i="36" l="1"/>
  <c r="O187" i="36"/>
  <c r="O140" i="36"/>
  <c r="O93" i="36"/>
  <c r="O237" i="36"/>
  <c r="O297" i="22"/>
  <c r="O95" i="22"/>
  <c r="O242" i="22"/>
  <c r="O143" i="22"/>
  <c r="O191" i="22"/>
  <c r="Q204" i="42"/>
  <c r="Q203" i="42"/>
  <c r="Q123" i="42"/>
  <c r="Q51" i="42"/>
  <c r="Q52" i="42"/>
  <c r="Q87" i="42"/>
  <c r="Q124" i="42"/>
  <c r="Q86" i="42"/>
  <c r="Q161" i="42"/>
  <c r="Q247" i="42"/>
  <c r="Q160" i="42"/>
  <c r="Q246" i="42"/>
  <c r="K47" i="42"/>
  <c r="L47" i="42"/>
  <c r="M47" i="42"/>
  <c r="N47" i="42"/>
  <c r="O47" i="42"/>
  <c r="J47" i="42"/>
  <c r="K82" i="42"/>
  <c r="L82" i="42"/>
  <c r="M82" i="42"/>
  <c r="N82" i="42"/>
  <c r="O82" i="42"/>
  <c r="J82" i="42"/>
  <c r="K65" i="42"/>
  <c r="L65" i="42"/>
  <c r="M65" i="42"/>
  <c r="N65" i="42"/>
  <c r="O65" i="42"/>
  <c r="K66" i="42"/>
  <c r="L66" i="42"/>
  <c r="M66" i="42"/>
  <c r="N66" i="42"/>
  <c r="O66" i="42"/>
  <c r="K69" i="42"/>
  <c r="L69" i="42"/>
  <c r="M69" i="42"/>
  <c r="N69" i="42"/>
  <c r="O69" i="42"/>
  <c r="K70" i="42"/>
  <c r="L70" i="42"/>
  <c r="M70" i="42"/>
  <c r="N70" i="42"/>
  <c r="O70" i="42"/>
  <c r="K73" i="42"/>
  <c r="L73" i="42"/>
  <c r="M73" i="42"/>
  <c r="N73" i="42"/>
  <c r="O73" i="42"/>
  <c r="K74" i="42"/>
  <c r="L74" i="42"/>
  <c r="M74" i="42"/>
  <c r="N74" i="42"/>
  <c r="O74" i="42"/>
  <c r="K77" i="42"/>
  <c r="L77" i="42"/>
  <c r="M77" i="42"/>
  <c r="N77" i="42"/>
  <c r="O77" i="42"/>
  <c r="K78" i="42"/>
  <c r="L78" i="42"/>
  <c r="M78" i="42"/>
  <c r="N78" i="42"/>
  <c r="O78" i="42"/>
  <c r="J66" i="42"/>
  <c r="J69" i="42"/>
  <c r="J70" i="42"/>
  <c r="J73" i="42"/>
  <c r="J74" i="42"/>
  <c r="J77" i="42"/>
  <c r="J78" i="42"/>
  <c r="J65" i="42"/>
  <c r="K30" i="42"/>
  <c r="L30" i="42"/>
  <c r="M30" i="42"/>
  <c r="N30" i="42"/>
  <c r="O30" i="42"/>
  <c r="K31" i="42"/>
  <c r="L31" i="42"/>
  <c r="M31" i="42"/>
  <c r="N31" i="42"/>
  <c r="O31" i="42"/>
  <c r="K34" i="42"/>
  <c r="L34" i="42"/>
  <c r="M34" i="42"/>
  <c r="N34" i="42"/>
  <c r="O34" i="42"/>
  <c r="K35" i="42"/>
  <c r="L35" i="42"/>
  <c r="M35" i="42"/>
  <c r="N35" i="42"/>
  <c r="O35" i="42"/>
  <c r="K38" i="42"/>
  <c r="L38" i="42"/>
  <c r="M38" i="42"/>
  <c r="N38" i="42"/>
  <c r="O38" i="42"/>
  <c r="K39" i="42"/>
  <c r="L39" i="42"/>
  <c r="M39" i="42"/>
  <c r="N39" i="42"/>
  <c r="O39" i="42"/>
  <c r="K42" i="42"/>
  <c r="L42" i="42"/>
  <c r="M42" i="42"/>
  <c r="N42" i="42"/>
  <c r="O42" i="42"/>
  <c r="K43" i="42"/>
  <c r="L43" i="42"/>
  <c r="M43" i="42"/>
  <c r="N43" i="42"/>
  <c r="O43" i="42"/>
  <c r="J31" i="42"/>
  <c r="J34" i="42"/>
  <c r="J35" i="42"/>
  <c r="J38" i="42"/>
  <c r="J39" i="42"/>
  <c r="J42" i="42"/>
  <c r="J43" i="42"/>
  <c r="J30" i="42"/>
  <c r="M86" i="42"/>
  <c r="K119" i="42"/>
  <c r="L119" i="42"/>
  <c r="M119" i="42"/>
  <c r="N119" i="42"/>
  <c r="O119" i="42"/>
  <c r="J119" i="42"/>
  <c r="K102" i="42"/>
  <c r="L102" i="42"/>
  <c r="M102" i="42"/>
  <c r="N102" i="42"/>
  <c r="O102" i="42"/>
  <c r="K103" i="42"/>
  <c r="L103" i="42"/>
  <c r="M103" i="42"/>
  <c r="N103" i="42"/>
  <c r="O103" i="42"/>
  <c r="K106" i="42"/>
  <c r="L106" i="42"/>
  <c r="M106" i="42"/>
  <c r="N106" i="42"/>
  <c r="O106" i="42"/>
  <c r="K107" i="42"/>
  <c r="L107" i="42"/>
  <c r="M107" i="42"/>
  <c r="N107" i="42"/>
  <c r="O107" i="42"/>
  <c r="K110" i="42"/>
  <c r="L110" i="42"/>
  <c r="M110" i="42"/>
  <c r="N110" i="42"/>
  <c r="O110" i="42"/>
  <c r="K111" i="42"/>
  <c r="L111" i="42"/>
  <c r="M111" i="42"/>
  <c r="N111" i="42"/>
  <c r="O111" i="42"/>
  <c r="K114" i="42"/>
  <c r="L114" i="42"/>
  <c r="M114" i="42"/>
  <c r="N114" i="42"/>
  <c r="O114" i="42"/>
  <c r="K115" i="42"/>
  <c r="L115" i="42"/>
  <c r="M115" i="42"/>
  <c r="N115" i="42"/>
  <c r="O115" i="42"/>
  <c r="J103" i="42"/>
  <c r="J106" i="42"/>
  <c r="J107" i="42"/>
  <c r="J110" i="42"/>
  <c r="J111" i="42"/>
  <c r="J114" i="42"/>
  <c r="J115" i="42"/>
  <c r="J102" i="42"/>
  <c r="K51" i="42" l="1"/>
  <c r="S90" i="42"/>
  <c r="S55" i="42"/>
  <c r="N87" i="42"/>
  <c r="H69" i="42"/>
  <c r="H102" i="42"/>
  <c r="H115" i="42"/>
  <c r="H110" i="42"/>
  <c r="Q55" i="42"/>
  <c r="H111" i="42"/>
  <c r="H103" i="42"/>
  <c r="H42" i="42"/>
  <c r="H70" i="42"/>
  <c r="H77" i="42"/>
  <c r="Q90" i="42"/>
  <c r="L86" i="42"/>
  <c r="H107" i="42"/>
  <c r="H74" i="42"/>
  <c r="H66" i="42"/>
  <c r="H114" i="42"/>
  <c r="H39" i="42"/>
  <c r="H38" i="42"/>
  <c r="H43" i="42"/>
  <c r="H73" i="42"/>
  <c r="H78" i="42"/>
  <c r="H106" i="42"/>
  <c r="H34" i="42"/>
  <c r="H35" i="42"/>
  <c r="H65" i="42"/>
  <c r="H31" i="42"/>
  <c r="H30" i="42"/>
  <c r="H119" i="42"/>
  <c r="H82" i="42"/>
  <c r="H47" i="42"/>
  <c r="M87" i="42"/>
  <c r="N123" i="42"/>
  <c r="O52" i="42"/>
  <c r="K52" i="42"/>
  <c r="M51" i="42"/>
  <c r="O124" i="42"/>
  <c r="K124" i="42"/>
  <c r="M123" i="42"/>
  <c r="J86" i="42"/>
  <c r="O86" i="42"/>
  <c r="K86" i="42"/>
  <c r="J52" i="42"/>
  <c r="J87" i="42"/>
  <c r="O51" i="42"/>
  <c r="N51" i="42"/>
  <c r="N86" i="42"/>
  <c r="N52" i="42"/>
  <c r="L87" i="42"/>
  <c r="O87" i="42"/>
  <c r="K87" i="42"/>
  <c r="J51" i="42"/>
  <c r="M52" i="42"/>
  <c r="L124" i="42"/>
  <c r="L52" i="42"/>
  <c r="L51" i="42"/>
  <c r="J124" i="42"/>
  <c r="J123" i="42"/>
  <c r="N124" i="42"/>
  <c r="O123" i="42"/>
  <c r="L123" i="42"/>
  <c r="M124" i="42"/>
  <c r="K123" i="42"/>
  <c r="I124" i="36"/>
  <c r="J124" i="36"/>
  <c r="K124" i="36"/>
  <c r="L124" i="36"/>
  <c r="M124" i="36"/>
  <c r="I130" i="36"/>
  <c r="J130" i="36"/>
  <c r="K130" i="36"/>
  <c r="L130" i="36"/>
  <c r="M130" i="36"/>
  <c r="I133" i="36"/>
  <c r="J133" i="36"/>
  <c r="K133" i="36"/>
  <c r="L133" i="36"/>
  <c r="M133" i="36"/>
  <c r="H133" i="36"/>
  <c r="H130" i="36"/>
  <c r="H124" i="36"/>
  <c r="I111" i="36"/>
  <c r="J111" i="36"/>
  <c r="K111" i="36"/>
  <c r="L111" i="36"/>
  <c r="M111" i="36"/>
  <c r="I112" i="36"/>
  <c r="I141" i="36" s="1"/>
  <c r="J112" i="36"/>
  <c r="J141" i="36" s="1"/>
  <c r="K112" i="36"/>
  <c r="K141" i="36" s="1"/>
  <c r="L112" i="36"/>
  <c r="L141" i="36" s="1"/>
  <c r="M112" i="36"/>
  <c r="M141" i="36" s="1"/>
  <c r="I113" i="36"/>
  <c r="I142" i="36" s="1"/>
  <c r="J113" i="36"/>
  <c r="J142" i="36" s="1"/>
  <c r="K113" i="36"/>
  <c r="K142" i="36" s="1"/>
  <c r="L113" i="36"/>
  <c r="L142" i="36" s="1"/>
  <c r="M113" i="36"/>
  <c r="M142" i="36" s="1"/>
  <c r="I116" i="36"/>
  <c r="I145" i="36" s="1"/>
  <c r="J116" i="36"/>
  <c r="J145" i="36" s="1"/>
  <c r="K116" i="36"/>
  <c r="K145" i="36" s="1"/>
  <c r="L116" i="36"/>
  <c r="L145" i="36" s="1"/>
  <c r="M116" i="36"/>
  <c r="M145" i="36" s="1"/>
  <c r="I117" i="36"/>
  <c r="I146" i="36" s="1"/>
  <c r="J117" i="36"/>
  <c r="J146" i="36" s="1"/>
  <c r="K117" i="36"/>
  <c r="K146" i="36" s="1"/>
  <c r="L117" i="36"/>
  <c r="L146" i="36" s="1"/>
  <c r="M117" i="36"/>
  <c r="M146" i="36" s="1"/>
  <c r="I119" i="36"/>
  <c r="I148" i="36" s="1"/>
  <c r="J119" i="36"/>
  <c r="J148" i="36" s="1"/>
  <c r="K119" i="36"/>
  <c r="K148" i="36" s="1"/>
  <c r="L119" i="36"/>
  <c r="L148" i="36" s="1"/>
  <c r="M119" i="36"/>
  <c r="M148" i="36" s="1"/>
  <c r="H112" i="36"/>
  <c r="H141" i="36" s="1"/>
  <c r="H113" i="36"/>
  <c r="H142" i="36" s="1"/>
  <c r="H116" i="36"/>
  <c r="H145" i="36" s="1"/>
  <c r="H117" i="36"/>
  <c r="H146" i="36" s="1"/>
  <c r="H119" i="36"/>
  <c r="H148" i="36" s="1"/>
  <c r="H111" i="36"/>
  <c r="I77" i="36"/>
  <c r="J77" i="36"/>
  <c r="K77" i="36"/>
  <c r="L77" i="36"/>
  <c r="M77" i="36"/>
  <c r="I83" i="36"/>
  <c r="J83" i="36"/>
  <c r="K83" i="36"/>
  <c r="L83" i="36"/>
  <c r="M83" i="36"/>
  <c r="I86" i="36"/>
  <c r="J86" i="36"/>
  <c r="K86" i="36"/>
  <c r="L86" i="36"/>
  <c r="M86" i="36"/>
  <c r="H86" i="36"/>
  <c r="H83" i="36"/>
  <c r="H77" i="36"/>
  <c r="I64" i="36"/>
  <c r="J64" i="36"/>
  <c r="K64" i="36"/>
  <c r="L64" i="36"/>
  <c r="M64" i="36"/>
  <c r="I65" i="36"/>
  <c r="I94" i="36" s="1"/>
  <c r="J65" i="36"/>
  <c r="J94" i="36" s="1"/>
  <c r="K65" i="36"/>
  <c r="K94" i="36" s="1"/>
  <c r="L65" i="36"/>
  <c r="L94" i="36" s="1"/>
  <c r="M65" i="36"/>
  <c r="M94" i="36" s="1"/>
  <c r="I66" i="36"/>
  <c r="I95" i="36" s="1"/>
  <c r="J66" i="36"/>
  <c r="J95" i="36" s="1"/>
  <c r="K66" i="36"/>
  <c r="K95" i="36" s="1"/>
  <c r="L66" i="36"/>
  <c r="L95" i="36" s="1"/>
  <c r="M66" i="36"/>
  <c r="M95" i="36" s="1"/>
  <c r="I69" i="36"/>
  <c r="I98" i="36" s="1"/>
  <c r="J69" i="36"/>
  <c r="J98" i="36" s="1"/>
  <c r="K69" i="36"/>
  <c r="K98" i="36" s="1"/>
  <c r="L69" i="36"/>
  <c r="L98" i="36" s="1"/>
  <c r="M69" i="36"/>
  <c r="M98" i="36" s="1"/>
  <c r="I70" i="36"/>
  <c r="I99" i="36" s="1"/>
  <c r="J70" i="36"/>
  <c r="J99" i="36" s="1"/>
  <c r="K70" i="36"/>
  <c r="K99" i="36" s="1"/>
  <c r="L70" i="36"/>
  <c r="L99" i="36" s="1"/>
  <c r="M70" i="36"/>
  <c r="M99" i="36" s="1"/>
  <c r="I72" i="36"/>
  <c r="I101" i="36" s="1"/>
  <c r="J72" i="36"/>
  <c r="J101" i="36" s="1"/>
  <c r="K72" i="36"/>
  <c r="K101" i="36" s="1"/>
  <c r="L72" i="36"/>
  <c r="L101" i="36" s="1"/>
  <c r="M72" i="36"/>
  <c r="M101" i="36" s="1"/>
  <c r="H65" i="36"/>
  <c r="H94" i="36" s="1"/>
  <c r="H66" i="36"/>
  <c r="H95" i="36" s="1"/>
  <c r="H69" i="36"/>
  <c r="H98" i="36" s="1"/>
  <c r="H70" i="36"/>
  <c r="H99" i="36" s="1"/>
  <c r="H72" i="36"/>
  <c r="H101" i="36" s="1"/>
  <c r="H64" i="36"/>
  <c r="I30" i="36"/>
  <c r="J30" i="36"/>
  <c r="K30" i="36"/>
  <c r="L30" i="36"/>
  <c r="M30" i="36"/>
  <c r="O30" i="36"/>
  <c r="I36" i="36"/>
  <c r="J36" i="36"/>
  <c r="K36" i="36"/>
  <c r="L36" i="36"/>
  <c r="M36" i="36"/>
  <c r="O36" i="36"/>
  <c r="I39" i="36"/>
  <c r="J39" i="36"/>
  <c r="K39" i="36"/>
  <c r="L39" i="36"/>
  <c r="M39" i="36"/>
  <c r="O39" i="36"/>
  <c r="H39" i="36"/>
  <c r="H36" i="36"/>
  <c r="H30" i="36"/>
  <c r="O52" i="25"/>
  <c r="O33" i="36" s="1"/>
  <c r="M52" i="25"/>
  <c r="M33" i="36" s="1"/>
  <c r="L52" i="25"/>
  <c r="L33" i="36" s="1"/>
  <c r="K52" i="25"/>
  <c r="K33" i="36" s="1"/>
  <c r="J52" i="25"/>
  <c r="J33" i="36" s="1"/>
  <c r="I52" i="25"/>
  <c r="I33" i="36" s="1"/>
  <c r="H52" i="25"/>
  <c r="O38" i="25"/>
  <c r="O29" i="36" s="1"/>
  <c r="M38" i="25"/>
  <c r="M29" i="36" s="1"/>
  <c r="L38" i="25"/>
  <c r="L29" i="36" s="1"/>
  <c r="K38" i="25"/>
  <c r="K29" i="36" s="1"/>
  <c r="J38" i="25"/>
  <c r="J29" i="36" s="1"/>
  <c r="I38" i="25"/>
  <c r="I29" i="36" s="1"/>
  <c r="H38" i="25"/>
  <c r="O25" i="25"/>
  <c r="M25" i="25"/>
  <c r="L25" i="25"/>
  <c r="K25" i="25"/>
  <c r="J25" i="25"/>
  <c r="I25" i="25"/>
  <c r="H25" i="25"/>
  <c r="M99" i="25"/>
  <c r="M80" i="36" s="1"/>
  <c r="L99" i="25"/>
  <c r="L80" i="36" s="1"/>
  <c r="K99" i="25"/>
  <c r="K80" i="36" s="1"/>
  <c r="J99" i="25"/>
  <c r="J80" i="36" s="1"/>
  <c r="I99" i="25"/>
  <c r="I80" i="36" s="1"/>
  <c r="H99" i="25"/>
  <c r="M85" i="25"/>
  <c r="M76" i="36" s="1"/>
  <c r="L85" i="25"/>
  <c r="L76" i="36" s="1"/>
  <c r="K85" i="25"/>
  <c r="K76" i="36" s="1"/>
  <c r="J85" i="25"/>
  <c r="J76" i="36" s="1"/>
  <c r="I85" i="25"/>
  <c r="I76" i="36" s="1"/>
  <c r="H85" i="25"/>
  <c r="M72" i="25"/>
  <c r="L72" i="25"/>
  <c r="K72" i="25"/>
  <c r="J72" i="25"/>
  <c r="I72" i="25"/>
  <c r="H72" i="25"/>
  <c r="M146" i="25"/>
  <c r="M127" i="36" s="1"/>
  <c r="L146" i="25"/>
  <c r="L127" i="36" s="1"/>
  <c r="K146" i="25"/>
  <c r="K127" i="36" s="1"/>
  <c r="J146" i="25"/>
  <c r="J127" i="36" s="1"/>
  <c r="I146" i="25"/>
  <c r="I127" i="36" s="1"/>
  <c r="H146" i="25"/>
  <c r="M132" i="25"/>
  <c r="M123" i="36" s="1"/>
  <c r="L132" i="25"/>
  <c r="L123" i="36" s="1"/>
  <c r="K132" i="25"/>
  <c r="K123" i="36" s="1"/>
  <c r="J132" i="25"/>
  <c r="J123" i="36" s="1"/>
  <c r="I132" i="25"/>
  <c r="I123" i="36" s="1"/>
  <c r="H132" i="25"/>
  <c r="M119" i="25"/>
  <c r="L119" i="25"/>
  <c r="K119" i="25"/>
  <c r="J119" i="25"/>
  <c r="I119" i="25"/>
  <c r="H119" i="25"/>
  <c r="H18" i="36"/>
  <c r="H47" i="36" s="1"/>
  <c r="I18" i="36"/>
  <c r="I47" i="36" s="1"/>
  <c r="J18" i="36"/>
  <c r="J47" i="36" s="1"/>
  <c r="K18" i="36"/>
  <c r="K47" i="36" s="1"/>
  <c r="L18" i="36"/>
  <c r="L47" i="36" s="1"/>
  <c r="M18" i="36"/>
  <c r="M47" i="36" s="1"/>
  <c r="O18" i="36"/>
  <c r="O47" i="36" s="1"/>
  <c r="H19" i="36"/>
  <c r="H48" i="36" s="1"/>
  <c r="I19" i="36"/>
  <c r="I48" i="36" s="1"/>
  <c r="J19" i="36"/>
  <c r="J48" i="36" s="1"/>
  <c r="K19" i="36"/>
  <c r="K48" i="36" s="1"/>
  <c r="L19" i="36"/>
  <c r="L48" i="36" s="1"/>
  <c r="M19" i="36"/>
  <c r="M48" i="36" s="1"/>
  <c r="O19" i="36"/>
  <c r="O48" i="36" s="1"/>
  <c r="H22" i="36"/>
  <c r="H51" i="36" s="1"/>
  <c r="I22" i="36"/>
  <c r="I51" i="36" s="1"/>
  <c r="J22" i="36"/>
  <c r="J51" i="36" s="1"/>
  <c r="K22" i="36"/>
  <c r="K51" i="36" s="1"/>
  <c r="L22" i="36"/>
  <c r="L51" i="36" s="1"/>
  <c r="M22" i="36"/>
  <c r="M51" i="36" s="1"/>
  <c r="O22" i="36"/>
  <c r="O51" i="36" s="1"/>
  <c r="H23" i="36"/>
  <c r="H52" i="36" s="1"/>
  <c r="I23" i="36"/>
  <c r="I52" i="36" s="1"/>
  <c r="J23" i="36"/>
  <c r="J52" i="36" s="1"/>
  <c r="K23" i="36"/>
  <c r="K52" i="36" s="1"/>
  <c r="L23" i="36"/>
  <c r="L52" i="36" s="1"/>
  <c r="M23" i="36"/>
  <c r="M52" i="36" s="1"/>
  <c r="O23" i="36"/>
  <c r="O52" i="36" s="1"/>
  <c r="H25" i="36"/>
  <c r="H54" i="36" s="1"/>
  <c r="I25" i="36"/>
  <c r="I54" i="36" s="1"/>
  <c r="J25" i="36"/>
  <c r="J54" i="36" s="1"/>
  <c r="K25" i="36"/>
  <c r="K54" i="36" s="1"/>
  <c r="L25" i="36"/>
  <c r="L54" i="36" s="1"/>
  <c r="M25" i="36"/>
  <c r="M54" i="36" s="1"/>
  <c r="O25" i="36"/>
  <c r="O54" i="36" s="1"/>
  <c r="I17" i="36"/>
  <c r="J17" i="36"/>
  <c r="K17" i="36"/>
  <c r="L17" i="36"/>
  <c r="M17" i="36"/>
  <c r="O17" i="36"/>
  <c r="H17" i="36"/>
  <c r="J55" i="42" l="1"/>
  <c r="S58" i="42"/>
  <c r="Q78" i="21" s="1"/>
  <c r="S94" i="42"/>
  <c r="Q84" i="21" s="1"/>
  <c r="I46" i="36"/>
  <c r="N90" i="42"/>
  <c r="K46" i="36"/>
  <c r="M46" i="36"/>
  <c r="O90" i="42"/>
  <c r="O94" i="42" s="1"/>
  <c r="O84" i="21" s="1"/>
  <c r="K55" i="42"/>
  <c r="K58" i="42" s="1"/>
  <c r="K78" i="21" s="1"/>
  <c r="H86" i="42"/>
  <c r="M55" i="42"/>
  <c r="M58" i="42" s="1"/>
  <c r="M78" i="21" s="1"/>
  <c r="M90" i="42"/>
  <c r="N94" i="42"/>
  <c r="N84" i="21" s="1"/>
  <c r="O46" i="36"/>
  <c r="J46" i="36"/>
  <c r="L46" i="36"/>
  <c r="M93" i="36"/>
  <c r="M104" i="36" s="1"/>
  <c r="O83" i="21" s="1"/>
  <c r="I93" i="36"/>
  <c r="K140" i="36"/>
  <c r="L93" i="36"/>
  <c r="L104" i="36" s="1"/>
  <c r="N83" i="21" s="1"/>
  <c r="J140" i="36"/>
  <c r="J151" i="36" s="1"/>
  <c r="L90" i="21" s="1"/>
  <c r="K93" i="36"/>
  <c r="K104" i="36" s="1"/>
  <c r="M83" i="21" s="1"/>
  <c r="M140" i="36"/>
  <c r="I140" i="36"/>
  <c r="I151" i="36" s="1"/>
  <c r="K90" i="21" s="1"/>
  <c r="J93" i="36"/>
  <c r="J104" i="36" s="1"/>
  <c r="L83" i="21" s="1"/>
  <c r="L140" i="36"/>
  <c r="F101" i="36"/>
  <c r="F64" i="36"/>
  <c r="F70" i="36"/>
  <c r="H123" i="42"/>
  <c r="H51" i="42"/>
  <c r="H124" i="42"/>
  <c r="H52" i="42"/>
  <c r="J90" i="42"/>
  <c r="H87" i="42"/>
  <c r="F124" i="36"/>
  <c r="F133" i="36"/>
  <c r="F83" i="36"/>
  <c r="F25" i="25"/>
  <c r="F113" i="36"/>
  <c r="F25" i="36"/>
  <c r="F18" i="36"/>
  <c r="F36" i="36"/>
  <c r="F30" i="36"/>
  <c r="F38" i="25"/>
  <c r="H33" i="36"/>
  <c r="F33" i="36" s="1"/>
  <c r="F52" i="25"/>
  <c r="F39" i="36"/>
  <c r="F72" i="25"/>
  <c r="F77" i="36"/>
  <c r="H76" i="36"/>
  <c r="F76" i="36" s="1"/>
  <c r="F85" i="25"/>
  <c r="H80" i="36"/>
  <c r="F80" i="36" s="1"/>
  <c r="F99" i="25"/>
  <c r="F86" i="36"/>
  <c r="F130" i="36"/>
  <c r="F119" i="25"/>
  <c r="H123" i="36"/>
  <c r="F123" i="36" s="1"/>
  <c r="F132" i="25"/>
  <c r="H127" i="36"/>
  <c r="F127" i="36" s="1"/>
  <c r="F146" i="25"/>
  <c r="F95" i="36"/>
  <c r="F23" i="36"/>
  <c r="F72" i="36"/>
  <c r="F65" i="36"/>
  <c r="F116" i="36"/>
  <c r="F17" i="36"/>
  <c r="F19" i="36"/>
  <c r="F69" i="36"/>
  <c r="F119" i="36"/>
  <c r="F112" i="36"/>
  <c r="F22" i="36"/>
  <c r="F66" i="36"/>
  <c r="F111" i="36"/>
  <c r="F117" i="36"/>
  <c r="H29" i="36"/>
  <c r="F29" i="36" s="1"/>
  <c r="L90" i="42"/>
  <c r="K90" i="42"/>
  <c r="O55" i="42"/>
  <c r="J58" i="42"/>
  <c r="N55" i="42"/>
  <c r="L55" i="42"/>
  <c r="H46" i="36" l="1"/>
  <c r="F46" i="36" s="1"/>
  <c r="N58" i="42"/>
  <c r="N78" i="21" s="1"/>
  <c r="K94" i="42"/>
  <c r="K84" i="21" s="1"/>
  <c r="L94" i="42"/>
  <c r="L84" i="21" s="1"/>
  <c r="L58" i="42"/>
  <c r="L78" i="21" s="1"/>
  <c r="O58" i="42"/>
  <c r="O78" i="21" s="1"/>
  <c r="H90" i="42"/>
  <c r="J94" i="42"/>
  <c r="J84" i="21" s="1"/>
  <c r="M94" i="42"/>
  <c r="M84" i="21" s="1"/>
  <c r="H140" i="36"/>
  <c r="H151" i="36" s="1"/>
  <c r="H93" i="36"/>
  <c r="H104" i="36" s="1"/>
  <c r="F94" i="36"/>
  <c r="I104" i="36"/>
  <c r="K83" i="21" s="1"/>
  <c r="F99" i="36"/>
  <c r="F98" i="36"/>
  <c r="F145" i="36"/>
  <c r="F148" i="36"/>
  <c r="L151" i="36"/>
  <c r="N90" i="21" s="1"/>
  <c r="M151" i="36"/>
  <c r="O90" i="21" s="1"/>
  <c r="F141" i="36"/>
  <c r="K151" i="36"/>
  <c r="M90" i="21" s="1"/>
  <c r="J78" i="21"/>
  <c r="H55" i="42"/>
  <c r="F142" i="36"/>
  <c r="F146" i="36"/>
  <c r="F54" i="36"/>
  <c r="F47" i="36"/>
  <c r="J57" i="36"/>
  <c r="L77" i="21" s="1"/>
  <c r="L57" i="36"/>
  <c r="N77" i="21" s="1"/>
  <c r="F48" i="36"/>
  <c r="F52" i="36"/>
  <c r="I57" i="36"/>
  <c r="K77" i="21" s="1"/>
  <c r="F51" i="36"/>
  <c r="M57" i="36"/>
  <c r="O77" i="21" s="1"/>
  <c r="K57" i="36"/>
  <c r="M77" i="21" s="1"/>
  <c r="O238" i="42"/>
  <c r="N238" i="42"/>
  <c r="M238" i="42"/>
  <c r="L238" i="42"/>
  <c r="K238" i="42"/>
  <c r="J238" i="42"/>
  <c r="O237" i="42"/>
  <c r="N237" i="42"/>
  <c r="M237" i="42"/>
  <c r="L237" i="42"/>
  <c r="K237" i="42"/>
  <c r="J237" i="42"/>
  <c r="K233" i="42"/>
  <c r="L233" i="42"/>
  <c r="M233" i="42"/>
  <c r="N233" i="42"/>
  <c r="O233" i="42"/>
  <c r="K234" i="42"/>
  <c r="L234" i="42"/>
  <c r="M234" i="42"/>
  <c r="N234" i="42"/>
  <c r="O234" i="42"/>
  <c r="J234" i="42"/>
  <c r="J233" i="42"/>
  <c r="O195" i="42"/>
  <c r="N195" i="42"/>
  <c r="M195" i="42"/>
  <c r="L195" i="42"/>
  <c r="K195" i="42"/>
  <c r="J195" i="42"/>
  <c r="O194" i="42"/>
  <c r="N194" i="42"/>
  <c r="M194" i="42"/>
  <c r="L194" i="42"/>
  <c r="K194" i="42"/>
  <c r="J194" i="42"/>
  <c r="K190" i="42"/>
  <c r="L190" i="42"/>
  <c r="M190" i="42"/>
  <c r="N190" i="42"/>
  <c r="O190" i="42"/>
  <c r="K191" i="42"/>
  <c r="L191" i="42"/>
  <c r="M191" i="42"/>
  <c r="N191" i="42"/>
  <c r="O191" i="42"/>
  <c r="J191" i="42"/>
  <c r="J190" i="42"/>
  <c r="O152" i="42"/>
  <c r="N152" i="42"/>
  <c r="M152" i="42"/>
  <c r="L152" i="42"/>
  <c r="K152" i="42"/>
  <c r="J152" i="42"/>
  <c r="O151" i="42"/>
  <c r="N151" i="42"/>
  <c r="M151" i="42"/>
  <c r="L151" i="42"/>
  <c r="K151" i="42"/>
  <c r="J151" i="42"/>
  <c r="K147" i="42"/>
  <c r="L147" i="42"/>
  <c r="M147" i="42"/>
  <c r="N147" i="42"/>
  <c r="O147" i="42"/>
  <c r="K148" i="42"/>
  <c r="L148" i="42"/>
  <c r="M148" i="42"/>
  <c r="N148" i="42"/>
  <c r="O148" i="42"/>
  <c r="J148" i="42"/>
  <c r="J147" i="42"/>
  <c r="I177" i="36"/>
  <c r="J177" i="36"/>
  <c r="K177" i="36"/>
  <c r="L177" i="36"/>
  <c r="M177" i="36"/>
  <c r="H177" i="36"/>
  <c r="H205" i="36"/>
  <c r="Q47" i="32"/>
  <c r="K47" i="32"/>
  <c r="L47" i="32"/>
  <c r="M47" i="32"/>
  <c r="N47" i="32"/>
  <c r="O47" i="32"/>
  <c r="J47" i="32"/>
  <c r="F20" i="31"/>
  <c r="F27" i="31" l="1"/>
  <c r="F21" i="31"/>
  <c r="H58" i="42"/>
  <c r="H148" i="42"/>
  <c r="H151" i="42"/>
  <c r="H191" i="42"/>
  <c r="H194" i="42"/>
  <c r="H234" i="42"/>
  <c r="H94" i="42"/>
  <c r="H147" i="42"/>
  <c r="H190" i="42"/>
  <c r="H233" i="42"/>
  <c r="H237" i="42"/>
  <c r="H238" i="42"/>
  <c r="H84" i="21"/>
  <c r="H152" i="42"/>
  <c r="H195" i="42"/>
  <c r="H78" i="21"/>
  <c r="F104" i="36"/>
  <c r="F93" i="36"/>
  <c r="F151" i="36"/>
  <c r="F140" i="36"/>
  <c r="J90" i="21"/>
  <c r="H90" i="21" s="1"/>
  <c r="H57" i="36"/>
  <c r="J77" i="21" s="1"/>
  <c r="H77" i="21" s="1"/>
  <c r="F177" i="36"/>
  <c r="J83" i="21"/>
  <c r="H83" i="21" s="1"/>
  <c r="H47" i="32"/>
  <c r="I275" i="36"/>
  <c r="J275" i="36"/>
  <c r="K275" i="36"/>
  <c r="L275" i="36"/>
  <c r="M275" i="36"/>
  <c r="I281" i="36"/>
  <c r="J281" i="36"/>
  <c r="K281" i="36"/>
  <c r="L281" i="36"/>
  <c r="M281" i="36"/>
  <c r="H281" i="36"/>
  <c r="H275" i="36"/>
  <c r="I259" i="36"/>
  <c r="J259" i="36"/>
  <c r="K259" i="36"/>
  <c r="L259" i="36"/>
  <c r="M259" i="36"/>
  <c r="I260" i="36"/>
  <c r="I292" i="36" s="1"/>
  <c r="J260" i="36"/>
  <c r="J292" i="36" s="1"/>
  <c r="K260" i="36"/>
  <c r="K292" i="36" s="1"/>
  <c r="L260" i="36"/>
  <c r="L292" i="36" s="1"/>
  <c r="M260" i="36"/>
  <c r="M292" i="36" s="1"/>
  <c r="I264" i="36"/>
  <c r="I296" i="36" s="1"/>
  <c r="J264" i="36"/>
  <c r="J296" i="36" s="1"/>
  <c r="K264" i="36"/>
  <c r="K296" i="36" s="1"/>
  <c r="L264" i="36"/>
  <c r="L296" i="36" s="1"/>
  <c r="M264" i="36"/>
  <c r="M296" i="36" s="1"/>
  <c r="I267" i="36"/>
  <c r="I299" i="36" s="1"/>
  <c r="J267" i="36"/>
  <c r="J299" i="36" s="1"/>
  <c r="K267" i="36"/>
  <c r="K299" i="36" s="1"/>
  <c r="L267" i="36"/>
  <c r="L299" i="36" s="1"/>
  <c r="M267" i="36"/>
  <c r="M299" i="36" s="1"/>
  <c r="I268" i="36"/>
  <c r="I300" i="36" s="1"/>
  <c r="J268" i="36"/>
  <c r="J300" i="36" s="1"/>
  <c r="K268" i="36"/>
  <c r="K300" i="36" s="1"/>
  <c r="L268" i="36"/>
  <c r="L300" i="36" s="1"/>
  <c r="M268" i="36"/>
  <c r="M300" i="36" s="1"/>
  <c r="I270" i="36"/>
  <c r="I302" i="36" s="1"/>
  <c r="J270" i="36"/>
  <c r="J302" i="36" s="1"/>
  <c r="K270" i="36"/>
  <c r="K302" i="36" s="1"/>
  <c r="L270" i="36"/>
  <c r="L302" i="36" s="1"/>
  <c r="M270" i="36"/>
  <c r="M302" i="36" s="1"/>
  <c r="H260" i="36"/>
  <c r="H292" i="36" s="1"/>
  <c r="H264" i="36"/>
  <c r="H296" i="36" s="1"/>
  <c r="H267" i="36"/>
  <c r="H299" i="36" s="1"/>
  <c r="H268" i="36"/>
  <c r="H300" i="36" s="1"/>
  <c r="H270" i="36"/>
  <c r="H302" i="36" s="1"/>
  <c r="H259" i="36"/>
  <c r="H291" i="36" s="1"/>
  <c r="I221" i="36"/>
  <c r="J221" i="36"/>
  <c r="K221" i="36"/>
  <c r="L221" i="36"/>
  <c r="M221" i="36"/>
  <c r="I227" i="36"/>
  <c r="J227" i="36"/>
  <c r="K227" i="36"/>
  <c r="L227" i="36"/>
  <c r="M227" i="36"/>
  <c r="I230" i="36"/>
  <c r="J230" i="36"/>
  <c r="K230" i="36"/>
  <c r="L230" i="36"/>
  <c r="M230" i="36"/>
  <c r="H230" i="36"/>
  <c r="H227" i="36"/>
  <c r="H221" i="36"/>
  <c r="I205" i="36"/>
  <c r="J205" i="36"/>
  <c r="K205" i="36"/>
  <c r="L205" i="36"/>
  <c r="M205" i="36"/>
  <c r="I206" i="36"/>
  <c r="I238" i="36" s="1"/>
  <c r="J206" i="36"/>
  <c r="J238" i="36" s="1"/>
  <c r="K206" i="36"/>
  <c r="K238" i="36" s="1"/>
  <c r="L206" i="36"/>
  <c r="L238" i="36" s="1"/>
  <c r="M206" i="36"/>
  <c r="M238" i="36" s="1"/>
  <c r="I210" i="36"/>
  <c r="I242" i="36" s="1"/>
  <c r="J210" i="36"/>
  <c r="J242" i="36" s="1"/>
  <c r="K210" i="36"/>
  <c r="K242" i="36" s="1"/>
  <c r="L210" i="36"/>
  <c r="L242" i="36" s="1"/>
  <c r="M210" i="36"/>
  <c r="M242" i="36" s="1"/>
  <c r="I213" i="36"/>
  <c r="I245" i="36" s="1"/>
  <c r="J213" i="36"/>
  <c r="J245" i="36" s="1"/>
  <c r="K213" i="36"/>
  <c r="K245" i="36" s="1"/>
  <c r="L213" i="36"/>
  <c r="L245" i="36" s="1"/>
  <c r="M213" i="36"/>
  <c r="M245" i="36" s="1"/>
  <c r="I214" i="36"/>
  <c r="I246" i="36" s="1"/>
  <c r="J214" i="36"/>
  <c r="J246" i="36" s="1"/>
  <c r="K214" i="36"/>
  <c r="K246" i="36" s="1"/>
  <c r="L214" i="36"/>
  <c r="L246" i="36" s="1"/>
  <c r="M214" i="36"/>
  <c r="M246" i="36" s="1"/>
  <c r="I216" i="36"/>
  <c r="I248" i="36" s="1"/>
  <c r="J216" i="36"/>
  <c r="J248" i="36" s="1"/>
  <c r="K216" i="36"/>
  <c r="K248" i="36" s="1"/>
  <c r="L216" i="36"/>
  <c r="L248" i="36" s="1"/>
  <c r="M216" i="36"/>
  <c r="M248" i="36" s="1"/>
  <c r="H206" i="36"/>
  <c r="H238" i="36" s="1"/>
  <c r="H210" i="36"/>
  <c r="H242" i="36" s="1"/>
  <c r="H213" i="36"/>
  <c r="H245" i="36" s="1"/>
  <c r="H214" i="36"/>
  <c r="H246" i="36" s="1"/>
  <c r="H216" i="36"/>
  <c r="H248" i="36" s="1"/>
  <c r="I158" i="36"/>
  <c r="J158" i="36"/>
  <c r="K158" i="36"/>
  <c r="L158" i="36"/>
  <c r="M158" i="36"/>
  <c r="I159" i="36"/>
  <c r="I188" i="36" s="1"/>
  <c r="J159" i="36"/>
  <c r="J188" i="36" s="1"/>
  <c r="K159" i="36"/>
  <c r="K188" i="36" s="1"/>
  <c r="L159" i="36"/>
  <c r="L188" i="36" s="1"/>
  <c r="M159" i="36"/>
  <c r="M188" i="36" s="1"/>
  <c r="I160" i="36"/>
  <c r="I189" i="36" s="1"/>
  <c r="J160" i="36"/>
  <c r="J189" i="36" s="1"/>
  <c r="K160" i="36"/>
  <c r="K189" i="36" s="1"/>
  <c r="L160" i="36"/>
  <c r="L189" i="36" s="1"/>
  <c r="M160" i="36"/>
  <c r="M189" i="36" s="1"/>
  <c r="I163" i="36"/>
  <c r="I192" i="36" s="1"/>
  <c r="J163" i="36"/>
  <c r="J192" i="36" s="1"/>
  <c r="K163" i="36"/>
  <c r="K192" i="36" s="1"/>
  <c r="L163" i="36"/>
  <c r="L192" i="36" s="1"/>
  <c r="M163" i="36"/>
  <c r="M192" i="36" s="1"/>
  <c r="I164" i="36"/>
  <c r="I193" i="36" s="1"/>
  <c r="J164" i="36"/>
  <c r="J193" i="36" s="1"/>
  <c r="K164" i="36"/>
  <c r="K193" i="36" s="1"/>
  <c r="L164" i="36"/>
  <c r="L193" i="36" s="1"/>
  <c r="M164" i="36"/>
  <c r="M193" i="36" s="1"/>
  <c r="I166" i="36"/>
  <c r="I195" i="36" s="1"/>
  <c r="J166" i="36"/>
  <c r="J195" i="36" s="1"/>
  <c r="K166" i="36"/>
  <c r="K195" i="36" s="1"/>
  <c r="L166" i="36"/>
  <c r="L195" i="36" s="1"/>
  <c r="M166" i="36"/>
  <c r="M195" i="36" s="1"/>
  <c r="H159" i="36"/>
  <c r="H188" i="36" s="1"/>
  <c r="H160" i="36"/>
  <c r="H189" i="36" s="1"/>
  <c r="H163" i="36"/>
  <c r="H192" i="36" s="1"/>
  <c r="H164" i="36"/>
  <c r="H193" i="36" s="1"/>
  <c r="H166" i="36"/>
  <c r="H195" i="36" s="1"/>
  <c r="H158" i="36"/>
  <c r="I180" i="36"/>
  <c r="J180" i="36"/>
  <c r="K180" i="36"/>
  <c r="L180" i="36"/>
  <c r="M180" i="36"/>
  <c r="H180" i="36"/>
  <c r="I171" i="36"/>
  <c r="J171" i="36"/>
  <c r="K171" i="36"/>
  <c r="L171" i="36"/>
  <c r="M171" i="36"/>
  <c r="H171" i="36"/>
  <c r="H16" i="32"/>
  <c r="H15" i="32"/>
  <c r="H16" i="42"/>
  <c r="H15" i="42"/>
  <c r="K242" i="42"/>
  <c r="L242" i="42"/>
  <c r="M242" i="42"/>
  <c r="N242" i="42"/>
  <c r="O242" i="42"/>
  <c r="J242" i="42"/>
  <c r="K225" i="42"/>
  <c r="L225" i="42"/>
  <c r="M225" i="42"/>
  <c r="N225" i="42"/>
  <c r="O225" i="42"/>
  <c r="K226" i="42"/>
  <c r="L226" i="42"/>
  <c r="M226" i="42"/>
  <c r="N226" i="42"/>
  <c r="O226" i="42"/>
  <c r="K229" i="42"/>
  <c r="L229" i="42"/>
  <c r="M229" i="42"/>
  <c r="N229" i="42"/>
  <c r="O229" i="42"/>
  <c r="K230" i="42"/>
  <c r="L230" i="42"/>
  <c r="M230" i="42"/>
  <c r="N230" i="42"/>
  <c r="O230" i="42"/>
  <c r="J226" i="42"/>
  <c r="J229" i="42"/>
  <c r="J230" i="42"/>
  <c r="J225" i="42"/>
  <c r="K199" i="42"/>
  <c r="L199" i="42"/>
  <c r="M199" i="42"/>
  <c r="N199" i="42"/>
  <c r="O199" i="42"/>
  <c r="J199" i="42"/>
  <c r="K182" i="42"/>
  <c r="L182" i="42"/>
  <c r="M182" i="42"/>
  <c r="N182" i="42"/>
  <c r="O182" i="42"/>
  <c r="K183" i="42"/>
  <c r="L183" i="42"/>
  <c r="M183" i="42"/>
  <c r="N183" i="42"/>
  <c r="O183" i="42"/>
  <c r="K186" i="42"/>
  <c r="L186" i="42"/>
  <c r="M186" i="42"/>
  <c r="N186" i="42"/>
  <c r="O186" i="42"/>
  <c r="K187" i="42"/>
  <c r="L187" i="42"/>
  <c r="M187" i="42"/>
  <c r="N187" i="42"/>
  <c r="O187" i="42"/>
  <c r="J183" i="42"/>
  <c r="J186" i="42"/>
  <c r="J187" i="42"/>
  <c r="J182" i="42"/>
  <c r="K156" i="42"/>
  <c r="L156" i="42"/>
  <c r="M156" i="42"/>
  <c r="N156" i="42"/>
  <c r="O156" i="42"/>
  <c r="J156" i="42"/>
  <c r="K139" i="42"/>
  <c r="L139" i="42"/>
  <c r="M139" i="42"/>
  <c r="N139" i="42"/>
  <c r="O139" i="42"/>
  <c r="K140" i="42"/>
  <c r="L140" i="42"/>
  <c r="M140" i="42"/>
  <c r="N140" i="42"/>
  <c r="O140" i="42"/>
  <c r="K143" i="42"/>
  <c r="L143" i="42"/>
  <c r="M143" i="42"/>
  <c r="N143" i="42"/>
  <c r="O143" i="42"/>
  <c r="K144" i="42"/>
  <c r="L144" i="42"/>
  <c r="M144" i="42"/>
  <c r="N144" i="42"/>
  <c r="O144" i="42"/>
  <c r="J140" i="42"/>
  <c r="J143" i="42"/>
  <c r="J144" i="42"/>
  <c r="J139" i="42"/>
  <c r="T168" i="42" l="1"/>
  <c r="T175" i="42" s="1"/>
  <c r="R101" i="21" s="1"/>
  <c r="T253" i="42"/>
  <c r="T259" i="42" s="1"/>
  <c r="R129" i="21" s="1"/>
  <c r="T211" i="42"/>
  <c r="T218" i="42" s="1"/>
  <c r="R115" i="21" s="1"/>
  <c r="T211" i="32"/>
  <c r="T218" i="32" s="1"/>
  <c r="R53" i="21" s="1"/>
  <c r="T253" i="32"/>
  <c r="T259" i="32" s="1"/>
  <c r="R67" i="21" s="1"/>
  <c r="T168" i="32"/>
  <c r="T175" i="32" s="1"/>
  <c r="R39" i="21" s="1"/>
  <c r="T210" i="42"/>
  <c r="T217" i="42" s="1"/>
  <c r="R114" i="21" s="1"/>
  <c r="T252" i="42"/>
  <c r="T258" i="42" s="1"/>
  <c r="R128" i="21" s="1"/>
  <c r="T167" i="42"/>
  <c r="T174" i="42" s="1"/>
  <c r="R100" i="21" s="1"/>
  <c r="T210" i="32"/>
  <c r="T217" i="32" s="1"/>
  <c r="R52" i="21" s="1"/>
  <c r="T167" i="32"/>
  <c r="T174" i="32" s="1"/>
  <c r="R38" i="21" s="1"/>
  <c r="T252" i="32"/>
  <c r="T258" i="32" s="1"/>
  <c r="R66" i="21" s="1"/>
  <c r="S210" i="32"/>
  <c r="S217" i="32" s="1"/>
  <c r="S252" i="32"/>
  <c r="S258" i="32" s="1"/>
  <c r="S167" i="32"/>
  <c r="S174" i="32" s="1"/>
  <c r="Q167" i="32"/>
  <c r="Q210" i="32"/>
  <c r="Q252" i="32"/>
  <c r="S168" i="32"/>
  <c r="S175" i="32" s="1"/>
  <c r="S211" i="32"/>
  <c r="S218" i="32" s="1"/>
  <c r="S253" i="32"/>
  <c r="S259" i="32" s="1"/>
  <c r="Q253" i="32"/>
  <c r="Q168" i="32"/>
  <c r="Q211" i="32"/>
  <c r="F28" i="31"/>
  <c r="H20" i="42"/>
  <c r="S91" i="42" s="1"/>
  <c r="H20" i="32"/>
  <c r="S167" i="42"/>
  <c r="S210" i="42"/>
  <c r="S252" i="42"/>
  <c r="S253" i="42"/>
  <c r="S211" i="42"/>
  <c r="S168" i="42"/>
  <c r="O127" i="42"/>
  <c r="O131" i="42" s="1"/>
  <c r="O91" i="21" s="1"/>
  <c r="M127" i="42"/>
  <c r="M131" i="42" s="1"/>
  <c r="M91" i="21" s="1"/>
  <c r="N91" i="42"/>
  <c r="F22" i="31"/>
  <c r="M247" i="42"/>
  <c r="H140" i="42"/>
  <c r="H186" i="42"/>
  <c r="Q252" i="42"/>
  <c r="Q210" i="42"/>
  <c r="Q167" i="42"/>
  <c r="Q211" i="42"/>
  <c r="Q168" i="42"/>
  <c r="Q253" i="42"/>
  <c r="H225" i="42"/>
  <c r="H144" i="42"/>
  <c r="H187" i="42"/>
  <c r="H230" i="42"/>
  <c r="F259" i="36"/>
  <c r="F268" i="36"/>
  <c r="H229" i="42"/>
  <c r="H226" i="42"/>
  <c r="H182" i="42"/>
  <c r="H139" i="42"/>
  <c r="H143" i="42"/>
  <c r="J204" i="42"/>
  <c r="H183" i="42"/>
  <c r="H156" i="42"/>
  <c r="H199" i="42"/>
  <c r="H242" i="42"/>
  <c r="F227" i="36"/>
  <c r="F281" i="36"/>
  <c r="F275" i="36"/>
  <c r="F284" i="36"/>
  <c r="F57" i="36"/>
  <c r="F158" i="36"/>
  <c r="F160" i="36"/>
  <c r="F213" i="36"/>
  <c r="F205" i="36"/>
  <c r="F171" i="36"/>
  <c r="F180" i="36"/>
  <c r="F221" i="36"/>
  <c r="F230" i="36"/>
  <c r="F270" i="36"/>
  <c r="F260" i="36"/>
  <c r="F164" i="36"/>
  <c r="F216" i="36"/>
  <c r="F206" i="36"/>
  <c r="F267" i="36"/>
  <c r="F166" i="36"/>
  <c r="F159" i="36"/>
  <c r="F210" i="36"/>
  <c r="F163" i="36"/>
  <c r="F214" i="36"/>
  <c r="F264" i="36"/>
  <c r="J246" i="42"/>
  <c r="N204" i="42"/>
  <c r="L203" i="42"/>
  <c r="M204" i="42"/>
  <c r="O203" i="42"/>
  <c r="K203" i="42"/>
  <c r="L204" i="42"/>
  <c r="N203" i="42"/>
  <c r="J203" i="42"/>
  <c r="O204" i="42"/>
  <c r="K204" i="42"/>
  <c r="M203" i="42"/>
  <c r="J247" i="42"/>
  <c r="J161" i="42"/>
  <c r="J160" i="42"/>
  <c r="M160" i="42"/>
  <c r="M246" i="42"/>
  <c r="N246" i="42"/>
  <c r="N247" i="42"/>
  <c r="N160" i="42"/>
  <c r="L246" i="42"/>
  <c r="N161" i="42"/>
  <c r="K161" i="42"/>
  <c r="O161" i="42"/>
  <c r="L161" i="42"/>
  <c r="K247" i="42"/>
  <c r="O247" i="42"/>
  <c r="L160" i="42"/>
  <c r="M161" i="42"/>
  <c r="K246" i="42"/>
  <c r="O246" i="42"/>
  <c r="L247" i="42"/>
  <c r="K160" i="42"/>
  <c r="O160" i="42"/>
  <c r="K91" i="42" l="1"/>
  <c r="K95" i="42" s="1"/>
  <c r="K85" i="21" s="1"/>
  <c r="M91" i="42"/>
  <c r="M95" i="42" s="1"/>
  <c r="M85" i="21" s="1"/>
  <c r="S127" i="42"/>
  <c r="S131" i="42" s="1"/>
  <c r="Q91" i="21" s="1"/>
  <c r="L127" i="42"/>
  <c r="L131" i="42" s="1"/>
  <c r="L91" i="21" s="1"/>
  <c r="Q127" i="42"/>
  <c r="O91" i="42"/>
  <c r="O95" i="42" s="1"/>
  <c r="O85" i="21" s="1"/>
  <c r="J127" i="42"/>
  <c r="J131" i="42" s="1"/>
  <c r="J91" i="21" s="1"/>
  <c r="S259" i="42"/>
  <c r="Q129" i="21" s="1"/>
  <c r="S258" i="42"/>
  <c r="Q128" i="21" s="1"/>
  <c r="S175" i="42"/>
  <c r="Q101" i="21" s="1"/>
  <c r="S217" i="42"/>
  <c r="Q114" i="21" s="1"/>
  <c r="S95" i="42"/>
  <c r="Q85" i="21" s="1"/>
  <c r="S218" i="42"/>
  <c r="Q115" i="21" s="1"/>
  <c r="S174" i="42"/>
  <c r="Q100" i="21" s="1"/>
  <c r="J91" i="42"/>
  <c r="J95" i="42" s="1"/>
  <c r="H21" i="42"/>
  <c r="Q164" i="42" s="1"/>
  <c r="H21" i="32"/>
  <c r="L91" i="42"/>
  <c r="L95" i="42" s="1"/>
  <c r="L85" i="21" s="1"/>
  <c r="N127" i="42"/>
  <c r="K127" i="42"/>
  <c r="K131" i="42" s="1"/>
  <c r="K91" i="21" s="1"/>
  <c r="Q91" i="42"/>
  <c r="N95" i="42" s="1"/>
  <c r="N85" i="21" s="1"/>
  <c r="F29" i="31"/>
  <c r="J128" i="42"/>
  <c r="F23" i="31"/>
  <c r="F30" i="31" s="1"/>
  <c r="L252" i="42"/>
  <c r="L258" i="42" s="1"/>
  <c r="L128" i="21" s="1"/>
  <c r="L253" i="42"/>
  <c r="L259" i="42" s="1"/>
  <c r="N252" i="42"/>
  <c r="N253" i="42"/>
  <c r="O252" i="42"/>
  <c r="O258" i="42" s="1"/>
  <c r="O128" i="21" s="1"/>
  <c r="O253" i="42"/>
  <c r="O259" i="42" s="1"/>
  <c r="M253" i="42"/>
  <c r="M259" i="42" s="1"/>
  <c r="M252" i="42"/>
  <c r="M258" i="42" s="1"/>
  <c r="M128" i="21" s="1"/>
  <c r="K252" i="42"/>
  <c r="K258" i="42" s="1"/>
  <c r="K128" i="21" s="1"/>
  <c r="K253" i="42"/>
  <c r="H247" i="42"/>
  <c r="H246" i="42"/>
  <c r="M168" i="42"/>
  <c r="M175" i="42" s="1"/>
  <c r="M101" i="21" s="1"/>
  <c r="M167" i="42"/>
  <c r="M174" i="42" s="1"/>
  <c r="M100" i="21" s="1"/>
  <c r="O168" i="42"/>
  <c r="O175" i="42" s="1"/>
  <c r="O101" i="21" s="1"/>
  <c r="O167" i="42"/>
  <c r="N168" i="42"/>
  <c r="N167" i="42"/>
  <c r="L168" i="42"/>
  <c r="L175" i="42" s="1"/>
  <c r="L101" i="21" s="1"/>
  <c r="L167" i="42"/>
  <c r="L174" i="42" s="1"/>
  <c r="L100" i="21" s="1"/>
  <c r="H203" i="42"/>
  <c r="H204" i="42"/>
  <c r="H160" i="42"/>
  <c r="K167" i="42"/>
  <c r="K174" i="42" s="1"/>
  <c r="K100" i="21" s="1"/>
  <c r="K168" i="42"/>
  <c r="K175" i="42" s="1"/>
  <c r="K101" i="21" s="1"/>
  <c r="H161" i="42"/>
  <c r="F302" i="36"/>
  <c r="F246" i="36"/>
  <c r="F238" i="36"/>
  <c r="F292" i="36"/>
  <c r="F245" i="36"/>
  <c r="F299" i="36"/>
  <c r="F248" i="36"/>
  <c r="F300" i="36"/>
  <c r="F296" i="36"/>
  <c r="J252" i="42"/>
  <c r="J258" i="42" s="1"/>
  <c r="N211" i="42"/>
  <c r="N210" i="42"/>
  <c r="J210" i="42"/>
  <c r="J217" i="42" s="1"/>
  <c r="L210" i="42"/>
  <c r="L211" i="42"/>
  <c r="M210" i="42"/>
  <c r="M211" i="42"/>
  <c r="K210" i="42"/>
  <c r="K211" i="42"/>
  <c r="O210" i="42"/>
  <c r="O211" i="42"/>
  <c r="O164" i="42"/>
  <c r="J168" i="42"/>
  <c r="J175" i="42" s="1"/>
  <c r="J167" i="42"/>
  <c r="J174" i="42" s="1"/>
  <c r="J253" i="42"/>
  <c r="J259" i="42" s="1"/>
  <c r="J211" i="42"/>
  <c r="J218" i="42" s="1"/>
  <c r="L164" i="42" l="1"/>
  <c r="Q128" i="42"/>
  <c r="J164" i="42"/>
  <c r="J171" i="42" s="1"/>
  <c r="M164" i="42"/>
  <c r="M171" i="42" s="1"/>
  <c r="M104" i="21" s="1"/>
  <c r="K164" i="42"/>
  <c r="N131" i="42"/>
  <c r="N91" i="21" s="1"/>
  <c r="H91" i="21" s="1"/>
  <c r="K128" i="42"/>
  <c r="K132" i="42" s="1"/>
  <c r="K92" i="21" s="1"/>
  <c r="N164" i="42"/>
  <c r="N171" i="42" s="1"/>
  <c r="N104" i="21" s="1"/>
  <c r="L128" i="42"/>
  <c r="L132" i="42" s="1"/>
  <c r="L92" i="21" s="1"/>
  <c r="S164" i="42"/>
  <c r="S171" i="42" s="1"/>
  <c r="Q104" i="21" s="1"/>
  <c r="N128" i="42"/>
  <c r="N132" i="42" s="1"/>
  <c r="N92" i="21" s="1"/>
  <c r="O128" i="42"/>
  <c r="O132" i="42" s="1"/>
  <c r="O92" i="21" s="1"/>
  <c r="S128" i="42"/>
  <c r="H23" i="42"/>
  <c r="O250" i="42" s="1"/>
  <c r="O256" i="42" s="1"/>
  <c r="O132" i="21" s="1"/>
  <c r="H23" i="32"/>
  <c r="H22" i="42"/>
  <c r="J165" i="42" s="1"/>
  <c r="J172" i="42" s="1"/>
  <c r="J105" i="21" s="1"/>
  <c r="H22" i="32"/>
  <c r="H127" i="42"/>
  <c r="H91" i="42"/>
  <c r="M128" i="42"/>
  <c r="M132" i="42" s="1"/>
  <c r="M92" i="21" s="1"/>
  <c r="S208" i="42"/>
  <c r="K250" i="42"/>
  <c r="K256" i="42" s="1"/>
  <c r="K132" i="21" s="1"/>
  <c r="J250" i="42"/>
  <c r="J256" i="42" s="1"/>
  <c r="N250" i="42"/>
  <c r="Q250" i="42"/>
  <c r="J132" i="42"/>
  <c r="L208" i="42"/>
  <c r="L215" i="42" s="1"/>
  <c r="L119" i="21" s="1"/>
  <c r="M250" i="42"/>
  <c r="M256" i="42" s="1"/>
  <c r="M132" i="21" s="1"/>
  <c r="J85" i="21"/>
  <c r="H85" i="21" s="1"/>
  <c r="H95" i="42"/>
  <c r="N174" i="42"/>
  <c r="N100" i="21" s="1"/>
  <c r="H253" i="42"/>
  <c r="K259" i="42"/>
  <c r="O217" i="42"/>
  <c r="O114" i="21" s="1"/>
  <c r="K217" i="42"/>
  <c r="K114" i="21" s="1"/>
  <c r="N259" i="42"/>
  <c r="N129" i="21" s="1"/>
  <c r="O171" i="42"/>
  <c r="O104" i="21" s="1"/>
  <c r="N217" i="42"/>
  <c r="N114" i="21" s="1"/>
  <c r="M218" i="42"/>
  <c r="M115" i="21" s="1"/>
  <c r="L218" i="42"/>
  <c r="L115" i="21" s="1"/>
  <c r="N175" i="42"/>
  <c r="N101" i="21" s="1"/>
  <c r="N258" i="42"/>
  <c r="N128" i="21" s="1"/>
  <c r="L171" i="42"/>
  <c r="L104" i="21" s="1"/>
  <c r="K171" i="42"/>
  <c r="K104" i="21" s="1"/>
  <c r="O218" i="42"/>
  <c r="O115" i="21" s="1"/>
  <c r="K218" i="42"/>
  <c r="K115" i="21" s="1"/>
  <c r="M217" i="42"/>
  <c r="M114" i="21" s="1"/>
  <c r="L217" i="42"/>
  <c r="L114" i="21" s="1"/>
  <c r="N218" i="42"/>
  <c r="N115" i="21" s="1"/>
  <c r="O174" i="42"/>
  <c r="O100" i="21" s="1"/>
  <c r="H252" i="42"/>
  <c r="H210" i="42"/>
  <c r="H211" i="42"/>
  <c r="H167" i="42"/>
  <c r="J101" i="21"/>
  <c r="H168" i="42"/>
  <c r="J104" i="21"/>
  <c r="L129" i="21"/>
  <c r="J129" i="21"/>
  <c r="H164" i="42" l="1"/>
  <c r="S250" i="42"/>
  <c r="L250" i="42"/>
  <c r="L256" i="42" s="1"/>
  <c r="L132" i="21" s="1"/>
  <c r="Q208" i="42"/>
  <c r="O208" i="42"/>
  <c r="O215" i="42" s="1"/>
  <c r="O119" i="21" s="1"/>
  <c r="H131" i="42"/>
  <c r="S256" i="42"/>
  <c r="Q132" i="21" s="1"/>
  <c r="S132" i="42"/>
  <c r="Q92" i="21" s="1"/>
  <c r="S215" i="42"/>
  <c r="Q119" i="21" s="1"/>
  <c r="M208" i="42"/>
  <c r="M215" i="42" s="1"/>
  <c r="M119" i="21" s="1"/>
  <c r="J208" i="42"/>
  <c r="J215" i="42" s="1"/>
  <c r="J119" i="21" s="1"/>
  <c r="N208" i="42"/>
  <c r="N215" i="42" s="1"/>
  <c r="N119" i="21" s="1"/>
  <c r="K208" i="42"/>
  <c r="K215" i="42" s="1"/>
  <c r="K119" i="21" s="1"/>
  <c r="Q165" i="42"/>
  <c r="M207" i="42"/>
  <c r="M214" i="42" s="1"/>
  <c r="M118" i="21" s="1"/>
  <c r="K165" i="42"/>
  <c r="K172" i="42" s="1"/>
  <c r="K105" i="21" s="1"/>
  <c r="H128" i="42"/>
  <c r="Q207" i="42"/>
  <c r="L207" i="42"/>
  <c r="L214" i="42" s="1"/>
  <c r="L118" i="21" s="1"/>
  <c r="S207" i="42"/>
  <c r="L165" i="42"/>
  <c r="L172" i="42" s="1"/>
  <c r="L105" i="21" s="1"/>
  <c r="O207" i="42"/>
  <c r="O214" i="42" s="1"/>
  <c r="O118" i="21" s="1"/>
  <c r="S165" i="42"/>
  <c r="N165" i="42"/>
  <c r="K207" i="42"/>
  <c r="K214" i="42" s="1"/>
  <c r="K118" i="21" s="1"/>
  <c r="N207" i="42"/>
  <c r="N214" i="42" s="1"/>
  <c r="N118" i="21" s="1"/>
  <c r="J207" i="42"/>
  <c r="J214" i="42" s="1"/>
  <c r="J118" i="21" s="1"/>
  <c r="O165" i="42"/>
  <c r="O172" i="42" s="1"/>
  <c r="O105" i="21" s="1"/>
  <c r="M165" i="42"/>
  <c r="M172" i="42" s="1"/>
  <c r="M105" i="21" s="1"/>
  <c r="N256" i="42"/>
  <c r="N132" i="21" s="1"/>
  <c r="H250" i="42"/>
  <c r="J92" i="21"/>
  <c r="H92" i="21" s="1"/>
  <c r="H132" i="42"/>
  <c r="H258" i="42"/>
  <c r="H104" i="21"/>
  <c r="H171" i="42"/>
  <c r="J132" i="21"/>
  <c r="O129" i="21"/>
  <c r="K129" i="21"/>
  <c r="J115" i="21"/>
  <c r="H217" i="42"/>
  <c r="J114" i="21"/>
  <c r="J128" i="21"/>
  <c r="H174" i="42"/>
  <c r="J100" i="21"/>
  <c r="H175" i="42"/>
  <c r="N172" i="42" l="1"/>
  <c r="N105" i="21" s="1"/>
  <c r="H105" i="21" s="1"/>
  <c r="S214" i="42"/>
  <c r="Q118" i="21" s="1"/>
  <c r="S172" i="42"/>
  <c r="Q105" i="21" s="1"/>
  <c r="H256" i="42"/>
  <c r="H119" i="21"/>
  <c r="H208" i="42"/>
  <c r="H165" i="42"/>
  <c r="H132" i="21"/>
  <c r="H207" i="42"/>
  <c r="H118" i="21"/>
  <c r="H214" i="42"/>
  <c r="H215" i="42"/>
  <c r="H218" i="42"/>
  <c r="H172" i="42" l="1"/>
  <c r="H259" i="42"/>
  <c r="M129" i="21"/>
  <c r="F189" i="36" l="1"/>
  <c r="F192" i="36"/>
  <c r="F193" i="36"/>
  <c r="F188" i="36"/>
  <c r="F195" i="36"/>
  <c r="K242" i="32"/>
  <c r="L242" i="32"/>
  <c r="M242" i="32"/>
  <c r="N242" i="32"/>
  <c r="O242" i="32"/>
  <c r="J242" i="32"/>
  <c r="K225" i="32"/>
  <c r="L225" i="32"/>
  <c r="M225" i="32"/>
  <c r="N225" i="32"/>
  <c r="O225" i="32"/>
  <c r="K226" i="32"/>
  <c r="L226" i="32"/>
  <c r="M226" i="32"/>
  <c r="N226" i="32"/>
  <c r="O226" i="32"/>
  <c r="K229" i="32"/>
  <c r="L229" i="32"/>
  <c r="M229" i="32"/>
  <c r="N229" i="32"/>
  <c r="O229" i="32"/>
  <c r="K230" i="32"/>
  <c r="L230" i="32"/>
  <c r="M230" i="32"/>
  <c r="N230" i="32"/>
  <c r="O230" i="32"/>
  <c r="K233" i="32"/>
  <c r="L233" i="32"/>
  <c r="M233" i="32"/>
  <c r="N233" i="32"/>
  <c r="O233" i="32"/>
  <c r="K234" i="32"/>
  <c r="L234" i="32"/>
  <c r="M234" i="32"/>
  <c r="N234" i="32"/>
  <c r="O234" i="32"/>
  <c r="K237" i="32"/>
  <c r="L237" i="32"/>
  <c r="M237" i="32"/>
  <c r="N237" i="32"/>
  <c r="O237" i="32"/>
  <c r="K238" i="32"/>
  <c r="L238" i="32"/>
  <c r="M238" i="32"/>
  <c r="N238" i="32"/>
  <c r="O238" i="32"/>
  <c r="J226" i="32"/>
  <c r="J229" i="32"/>
  <c r="J230" i="32"/>
  <c r="J233" i="32"/>
  <c r="J234" i="32"/>
  <c r="J237" i="32"/>
  <c r="J238" i="32"/>
  <c r="J225" i="32"/>
  <c r="K199" i="32"/>
  <c r="L199" i="32"/>
  <c r="M199" i="32"/>
  <c r="N199" i="32"/>
  <c r="O199" i="32"/>
  <c r="J199" i="32"/>
  <c r="K182" i="32"/>
  <c r="L182" i="32"/>
  <c r="M182" i="32"/>
  <c r="N182" i="32"/>
  <c r="O182" i="32"/>
  <c r="K183" i="32"/>
  <c r="L183" i="32"/>
  <c r="M183" i="32"/>
  <c r="N183" i="32"/>
  <c r="O183" i="32"/>
  <c r="K186" i="32"/>
  <c r="L186" i="32"/>
  <c r="M186" i="32"/>
  <c r="N186" i="32"/>
  <c r="O186" i="32"/>
  <c r="K187" i="32"/>
  <c r="L187" i="32"/>
  <c r="M187" i="32"/>
  <c r="N187" i="32"/>
  <c r="O187" i="32"/>
  <c r="K190" i="32"/>
  <c r="L190" i="32"/>
  <c r="M190" i="32"/>
  <c r="N190" i="32"/>
  <c r="O190" i="32"/>
  <c r="K191" i="32"/>
  <c r="L191" i="32"/>
  <c r="M191" i="32"/>
  <c r="N191" i="32"/>
  <c r="O191" i="32"/>
  <c r="K194" i="32"/>
  <c r="L194" i="32"/>
  <c r="M194" i="32"/>
  <c r="N194" i="32"/>
  <c r="O194" i="32"/>
  <c r="K195" i="32"/>
  <c r="L195" i="32"/>
  <c r="M195" i="32"/>
  <c r="N195" i="32"/>
  <c r="O195" i="32"/>
  <c r="J183" i="32"/>
  <c r="J186" i="32"/>
  <c r="J187" i="32"/>
  <c r="J190" i="32"/>
  <c r="J191" i="32"/>
  <c r="J194" i="32"/>
  <c r="J195" i="32"/>
  <c r="J182" i="32"/>
  <c r="K156" i="32"/>
  <c r="L156" i="32"/>
  <c r="M156" i="32"/>
  <c r="N156" i="32"/>
  <c r="O156" i="32"/>
  <c r="J156" i="32"/>
  <c r="K139" i="32"/>
  <c r="L139" i="32"/>
  <c r="M139" i="32"/>
  <c r="N139" i="32"/>
  <c r="O139" i="32"/>
  <c r="J139" i="32"/>
  <c r="K119" i="32"/>
  <c r="L119" i="32"/>
  <c r="M119" i="32"/>
  <c r="N119" i="32"/>
  <c r="O119" i="32"/>
  <c r="J119" i="32"/>
  <c r="K140" i="32"/>
  <c r="L140" i="32"/>
  <c r="M140" i="32"/>
  <c r="N140" i="32"/>
  <c r="O140" i="32"/>
  <c r="K143" i="32"/>
  <c r="L143" i="32"/>
  <c r="M143" i="32"/>
  <c r="N143" i="32"/>
  <c r="O143" i="32"/>
  <c r="K144" i="32"/>
  <c r="L144" i="32"/>
  <c r="M144" i="32"/>
  <c r="N144" i="32"/>
  <c r="O144" i="32"/>
  <c r="K147" i="32"/>
  <c r="L147" i="32"/>
  <c r="M147" i="32"/>
  <c r="N147" i="32"/>
  <c r="O147" i="32"/>
  <c r="K148" i="32"/>
  <c r="L148" i="32"/>
  <c r="M148" i="32"/>
  <c r="N148" i="32"/>
  <c r="O148" i="32"/>
  <c r="K151" i="32"/>
  <c r="L151" i="32"/>
  <c r="M151" i="32"/>
  <c r="N151" i="32"/>
  <c r="O151" i="32"/>
  <c r="K152" i="32"/>
  <c r="L152" i="32"/>
  <c r="M152" i="32"/>
  <c r="N152" i="32"/>
  <c r="O152" i="32"/>
  <c r="J140" i="32"/>
  <c r="J143" i="32"/>
  <c r="J144" i="32"/>
  <c r="J147" i="32"/>
  <c r="J148" i="32"/>
  <c r="J151" i="32"/>
  <c r="J152" i="32"/>
  <c r="K102" i="32"/>
  <c r="L102" i="32"/>
  <c r="M102" i="32"/>
  <c r="N102" i="32"/>
  <c r="O102" i="32"/>
  <c r="K103" i="32"/>
  <c r="L103" i="32"/>
  <c r="M103" i="32"/>
  <c r="N103" i="32"/>
  <c r="O103" i="32"/>
  <c r="K106" i="32"/>
  <c r="L106" i="32"/>
  <c r="M106" i="32"/>
  <c r="N106" i="32"/>
  <c r="O106" i="32"/>
  <c r="K107" i="32"/>
  <c r="L107" i="32"/>
  <c r="M107" i="32"/>
  <c r="N107" i="32"/>
  <c r="O107" i="32"/>
  <c r="K110" i="32"/>
  <c r="L110" i="32"/>
  <c r="M110" i="32"/>
  <c r="N110" i="32"/>
  <c r="O110" i="32"/>
  <c r="K111" i="32"/>
  <c r="L111" i="32"/>
  <c r="M111" i="32"/>
  <c r="N111" i="32"/>
  <c r="O111" i="32"/>
  <c r="K114" i="32"/>
  <c r="L114" i="32"/>
  <c r="M114" i="32"/>
  <c r="N114" i="32"/>
  <c r="O114" i="32"/>
  <c r="K115" i="32"/>
  <c r="L115" i="32"/>
  <c r="M115" i="32"/>
  <c r="N115" i="32"/>
  <c r="O115" i="32"/>
  <c r="J103" i="32"/>
  <c r="J106" i="32"/>
  <c r="J107" i="32"/>
  <c r="J110" i="32"/>
  <c r="J111" i="32"/>
  <c r="J114" i="32"/>
  <c r="J115" i="32"/>
  <c r="J102" i="32"/>
  <c r="K82" i="32"/>
  <c r="L82" i="32"/>
  <c r="M82" i="32"/>
  <c r="N82" i="32"/>
  <c r="O82" i="32"/>
  <c r="J82" i="32"/>
  <c r="K65" i="32"/>
  <c r="L65" i="32"/>
  <c r="M65" i="32"/>
  <c r="N65" i="32"/>
  <c r="O65" i="32"/>
  <c r="K66" i="32"/>
  <c r="L66" i="32"/>
  <c r="M66" i="32"/>
  <c r="N66" i="32"/>
  <c r="O66" i="32"/>
  <c r="K69" i="32"/>
  <c r="L69" i="32"/>
  <c r="M69" i="32"/>
  <c r="N69" i="32"/>
  <c r="O69" i="32"/>
  <c r="K70" i="32"/>
  <c r="L70" i="32"/>
  <c r="M70" i="32"/>
  <c r="N70" i="32"/>
  <c r="O70" i="32"/>
  <c r="K73" i="32"/>
  <c r="L73" i="32"/>
  <c r="M73" i="32"/>
  <c r="N73" i="32"/>
  <c r="O73" i="32"/>
  <c r="K74" i="32"/>
  <c r="L74" i="32"/>
  <c r="M74" i="32"/>
  <c r="N74" i="32"/>
  <c r="O74" i="32"/>
  <c r="K77" i="32"/>
  <c r="L77" i="32"/>
  <c r="M77" i="32"/>
  <c r="N77" i="32"/>
  <c r="O77" i="32"/>
  <c r="K78" i="32"/>
  <c r="L78" i="32"/>
  <c r="M78" i="32"/>
  <c r="N78" i="32"/>
  <c r="O78" i="32"/>
  <c r="J66" i="32"/>
  <c r="J69" i="32"/>
  <c r="J70" i="32"/>
  <c r="J73" i="32"/>
  <c r="J74" i="32"/>
  <c r="J77" i="32"/>
  <c r="J78" i="32"/>
  <c r="J65" i="32"/>
  <c r="O246" i="32" l="1"/>
  <c r="K246" i="32"/>
  <c r="H238" i="32"/>
  <c r="H230" i="32"/>
  <c r="H195" i="32"/>
  <c r="H115" i="32"/>
  <c r="H78" i="32"/>
  <c r="H70" i="32"/>
  <c r="H187" i="32"/>
  <c r="H107" i="32"/>
  <c r="K203" i="32"/>
  <c r="H143" i="32"/>
  <c r="H82" i="32"/>
  <c r="H151" i="32"/>
  <c r="H182" i="32"/>
  <c r="H225" i="32"/>
  <c r="H233" i="32"/>
  <c r="H242" i="32"/>
  <c r="H65" i="32"/>
  <c r="H73" i="32"/>
  <c r="J123" i="32"/>
  <c r="H102" i="32"/>
  <c r="H110" i="32"/>
  <c r="H152" i="32"/>
  <c r="H144" i="32"/>
  <c r="H156" i="32"/>
  <c r="H190" i="32"/>
  <c r="H199" i="32"/>
  <c r="H77" i="32"/>
  <c r="H106" i="32"/>
  <c r="H140" i="32"/>
  <c r="H119" i="32"/>
  <c r="H139" i="32"/>
  <c r="H194" i="32"/>
  <c r="H186" i="32"/>
  <c r="H237" i="32"/>
  <c r="H229" i="32"/>
  <c r="L246" i="32"/>
  <c r="H69" i="32"/>
  <c r="H114" i="32"/>
  <c r="H148" i="32"/>
  <c r="H74" i="32"/>
  <c r="H66" i="32"/>
  <c r="H111" i="32"/>
  <c r="H103" i="32"/>
  <c r="H147" i="32"/>
  <c r="H191" i="32"/>
  <c r="H183" i="32"/>
  <c r="H234" i="32"/>
  <c r="H226" i="32"/>
  <c r="M246" i="32"/>
  <c r="J203" i="32"/>
  <c r="O204" i="32"/>
  <c r="K204" i="32"/>
  <c r="O203" i="32"/>
  <c r="N247" i="32"/>
  <c r="M204" i="32"/>
  <c r="N203" i="32"/>
  <c r="J87" i="32"/>
  <c r="J161" i="32"/>
  <c r="J160" i="32"/>
  <c r="J204" i="32"/>
  <c r="J247" i="32"/>
  <c r="M203" i="32"/>
  <c r="J246" i="32"/>
  <c r="J86" i="32"/>
  <c r="L204" i="32"/>
  <c r="M247" i="32"/>
  <c r="L247" i="32"/>
  <c r="M161" i="32"/>
  <c r="N204" i="32"/>
  <c r="L203" i="32"/>
  <c r="N161" i="32"/>
  <c r="K160" i="32"/>
  <c r="N246" i="32"/>
  <c r="K247" i="32"/>
  <c r="O247" i="32"/>
  <c r="L161" i="32"/>
  <c r="N160" i="32"/>
  <c r="M160" i="32"/>
  <c r="O161" i="32"/>
  <c r="K161" i="32"/>
  <c r="L160" i="32"/>
  <c r="O160" i="32"/>
  <c r="M124" i="32"/>
  <c r="J124" i="32"/>
  <c r="L123" i="32"/>
  <c r="M168" i="32" l="1"/>
  <c r="M167" i="32"/>
  <c r="L211" i="32"/>
  <c r="L210" i="32"/>
  <c r="M210" i="32"/>
  <c r="M211" i="32"/>
  <c r="L168" i="32"/>
  <c r="L167" i="32"/>
  <c r="N253" i="32"/>
  <c r="N252" i="32"/>
  <c r="O211" i="32"/>
  <c r="O210" i="32"/>
  <c r="M253" i="32"/>
  <c r="M252" i="32"/>
  <c r="K210" i="32"/>
  <c r="K211" i="32"/>
  <c r="O168" i="32"/>
  <c r="O167" i="32"/>
  <c r="N167" i="32"/>
  <c r="N168" i="32"/>
  <c r="K168" i="32"/>
  <c r="K167" i="32"/>
  <c r="N211" i="32"/>
  <c r="N210" i="32"/>
  <c r="L252" i="32"/>
  <c r="L253" i="32"/>
  <c r="K253" i="32"/>
  <c r="K252" i="32"/>
  <c r="J164" i="32"/>
  <c r="O253" i="32"/>
  <c r="O252" i="32"/>
  <c r="J90" i="32"/>
  <c r="H161" i="32"/>
  <c r="H203" i="32"/>
  <c r="H247" i="32"/>
  <c r="J210" i="32"/>
  <c r="J217" i="32" s="1"/>
  <c r="H204" i="32"/>
  <c r="H246" i="32"/>
  <c r="H160" i="32"/>
  <c r="J252" i="32"/>
  <c r="J258" i="32" s="1"/>
  <c r="J253" i="32"/>
  <c r="J259" i="32" s="1"/>
  <c r="J168" i="32"/>
  <c r="J175" i="32" s="1"/>
  <c r="J167" i="32"/>
  <c r="J174" i="32" s="1"/>
  <c r="K123" i="32"/>
  <c r="O123" i="32"/>
  <c r="L124" i="32"/>
  <c r="N123" i="32"/>
  <c r="M123" i="32"/>
  <c r="N124" i="32"/>
  <c r="K124" i="32"/>
  <c r="O124" i="32"/>
  <c r="L87" i="32"/>
  <c r="M86" i="32"/>
  <c r="N86" i="32"/>
  <c r="M87" i="32"/>
  <c r="K86" i="32"/>
  <c r="O86" i="32"/>
  <c r="N87" i="32"/>
  <c r="L86" i="32"/>
  <c r="K87" i="32"/>
  <c r="O87" i="32"/>
  <c r="H87" i="32" l="1"/>
  <c r="H86" i="32"/>
  <c r="H123" i="32"/>
  <c r="H124" i="32"/>
  <c r="Q30" i="32"/>
  <c r="Q31" i="32"/>
  <c r="Q34" i="32"/>
  <c r="Q35" i="32"/>
  <c r="Q38" i="32"/>
  <c r="Q39" i="32"/>
  <c r="Q42" i="32"/>
  <c r="Q43" i="32"/>
  <c r="Q51" i="32" l="1"/>
  <c r="Q52" i="32"/>
  <c r="I289" i="22" l="1"/>
  <c r="J289" i="22"/>
  <c r="K289" i="22"/>
  <c r="L289" i="22"/>
  <c r="M289" i="22"/>
  <c r="H289" i="22"/>
  <c r="I264" i="22"/>
  <c r="I293" i="22" s="1"/>
  <c r="J264" i="22"/>
  <c r="J293" i="22" s="1"/>
  <c r="K264" i="22"/>
  <c r="K293" i="22" s="1"/>
  <c r="L264" i="22"/>
  <c r="L293" i="22" s="1"/>
  <c r="M264" i="22"/>
  <c r="M293" i="22" s="1"/>
  <c r="I265" i="22"/>
  <c r="I294" i="22" s="1"/>
  <c r="J265" i="22"/>
  <c r="J294" i="22" s="1"/>
  <c r="K265" i="22"/>
  <c r="K294" i="22" s="1"/>
  <c r="L265" i="22"/>
  <c r="L294" i="22" s="1"/>
  <c r="M265" i="22"/>
  <c r="M294" i="22" s="1"/>
  <c r="I268" i="22"/>
  <c r="J268" i="22"/>
  <c r="K268" i="22"/>
  <c r="L268" i="22"/>
  <c r="M268" i="22"/>
  <c r="I269" i="22"/>
  <c r="I298" i="22" s="1"/>
  <c r="J269" i="22"/>
  <c r="J298" i="22" s="1"/>
  <c r="K269" i="22"/>
  <c r="K298" i="22" s="1"/>
  <c r="L269" i="22"/>
  <c r="L298" i="22" s="1"/>
  <c r="M269" i="22"/>
  <c r="M298" i="22" s="1"/>
  <c r="I273" i="22"/>
  <c r="I302" i="22" s="1"/>
  <c r="J273" i="22"/>
  <c r="J302" i="22" s="1"/>
  <c r="K273" i="22"/>
  <c r="K302" i="22" s="1"/>
  <c r="L273" i="22"/>
  <c r="L302" i="22" s="1"/>
  <c r="M273" i="22"/>
  <c r="M302" i="22" s="1"/>
  <c r="I276" i="22"/>
  <c r="I305" i="22" s="1"/>
  <c r="J276" i="22"/>
  <c r="J305" i="22" s="1"/>
  <c r="K276" i="22"/>
  <c r="K305" i="22" s="1"/>
  <c r="L276" i="22"/>
  <c r="L305" i="22" s="1"/>
  <c r="M276" i="22"/>
  <c r="M305" i="22" s="1"/>
  <c r="I277" i="22"/>
  <c r="I306" i="22" s="1"/>
  <c r="J277" i="22"/>
  <c r="J306" i="22" s="1"/>
  <c r="K277" i="22"/>
  <c r="K306" i="22" s="1"/>
  <c r="L277" i="22"/>
  <c r="L306" i="22" s="1"/>
  <c r="M277" i="22"/>
  <c r="M306" i="22" s="1"/>
  <c r="I278" i="22"/>
  <c r="I307" i="22" s="1"/>
  <c r="J278" i="22"/>
  <c r="J307" i="22" s="1"/>
  <c r="K278" i="22"/>
  <c r="K307" i="22" s="1"/>
  <c r="L278" i="22"/>
  <c r="L307" i="22" s="1"/>
  <c r="M278" i="22"/>
  <c r="M307" i="22" s="1"/>
  <c r="I279" i="22"/>
  <c r="I308" i="22" s="1"/>
  <c r="J279" i="22"/>
  <c r="J308" i="22" s="1"/>
  <c r="K279" i="22"/>
  <c r="K308" i="22" s="1"/>
  <c r="L279" i="22"/>
  <c r="L308" i="22" s="1"/>
  <c r="M279" i="22"/>
  <c r="M308" i="22" s="1"/>
  <c r="H265" i="22"/>
  <c r="H294" i="22" s="1"/>
  <c r="H268" i="22"/>
  <c r="H269" i="22"/>
  <c r="H298" i="22" s="1"/>
  <c r="H273" i="22"/>
  <c r="H302" i="22" s="1"/>
  <c r="H276" i="22"/>
  <c r="H305" i="22" s="1"/>
  <c r="H277" i="22"/>
  <c r="H306" i="22" s="1"/>
  <c r="H278" i="22"/>
  <c r="H307" i="22" s="1"/>
  <c r="H279" i="22"/>
  <c r="H308" i="22" s="1"/>
  <c r="H264" i="22"/>
  <c r="H293" i="22" s="1"/>
  <c r="I234" i="22"/>
  <c r="J234" i="22"/>
  <c r="K234" i="22"/>
  <c r="L234" i="22"/>
  <c r="M234" i="22"/>
  <c r="H234" i="22"/>
  <c r="H210" i="22"/>
  <c r="H239" i="22" s="1"/>
  <c r="I210" i="22"/>
  <c r="I239" i="22" s="1"/>
  <c r="J210" i="22"/>
  <c r="J239" i="22" s="1"/>
  <c r="K210" i="22"/>
  <c r="K239" i="22" s="1"/>
  <c r="L210" i="22"/>
  <c r="L239" i="22" s="1"/>
  <c r="M210" i="22"/>
  <c r="M239" i="22" s="1"/>
  <c r="H213" i="22"/>
  <c r="I213" i="22"/>
  <c r="J213" i="22"/>
  <c r="K213" i="22"/>
  <c r="L213" i="22"/>
  <c r="M213" i="22"/>
  <c r="H214" i="22"/>
  <c r="H243" i="22" s="1"/>
  <c r="I214" i="22"/>
  <c r="I243" i="22" s="1"/>
  <c r="J214" i="22"/>
  <c r="J243" i="22" s="1"/>
  <c r="K214" i="22"/>
  <c r="K243" i="22" s="1"/>
  <c r="L214" i="22"/>
  <c r="L243" i="22" s="1"/>
  <c r="M214" i="22"/>
  <c r="M243" i="22" s="1"/>
  <c r="H218" i="22"/>
  <c r="H247" i="22" s="1"/>
  <c r="I218" i="22"/>
  <c r="I247" i="22" s="1"/>
  <c r="J218" i="22"/>
  <c r="J247" i="22" s="1"/>
  <c r="K218" i="22"/>
  <c r="K247" i="22" s="1"/>
  <c r="L218" i="22"/>
  <c r="L247" i="22" s="1"/>
  <c r="M218" i="22"/>
  <c r="M247" i="22" s="1"/>
  <c r="H221" i="22"/>
  <c r="H250" i="22" s="1"/>
  <c r="I221" i="22"/>
  <c r="I250" i="22" s="1"/>
  <c r="J221" i="22"/>
  <c r="J250" i="22" s="1"/>
  <c r="K221" i="22"/>
  <c r="K250" i="22" s="1"/>
  <c r="L221" i="22"/>
  <c r="L250" i="22" s="1"/>
  <c r="M221" i="22"/>
  <c r="M250" i="22" s="1"/>
  <c r="H222" i="22"/>
  <c r="H251" i="22" s="1"/>
  <c r="I222" i="22"/>
  <c r="I251" i="22" s="1"/>
  <c r="J222" i="22"/>
  <c r="J251" i="22" s="1"/>
  <c r="K222" i="22"/>
  <c r="K251" i="22" s="1"/>
  <c r="L222" i="22"/>
  <c r="L251" i="22" s="1"/>
  <c r="M222" i="22"/>
  <c r="M251" i="22" s="1"/>
  <c r="H223" i="22"/>
  <c r="H252" i="22" s="1"/>
  <c r="I223" i="22"/>
  <c r="I252" i="22" s="1"/>
  <c r="J223" i="22"/>
  <c r="J252" i="22" s="1"/>
  <c r="K223" i="22"/>
  <c r="K252" i="22" s="1"/>
  <c r="L223" i="22"/>
  <c r="L252" i="22" s="1"/>
  <c r="M223" i="22"/>
  <c r="M252" i="22" s="1"/>
  <c r="H224" i="22"/>
  <c r="H253" i="22" s="1"/>
  <c r="I224" i="22"/>
  <c r="I253" i="22" s="1"/>
  <c r="J224" i="22"/>
  <c r="J253" i="22" s="1"/>
  <c r="K224" i="22"/>
  <c r="K253" i="22" s="1"/>
  <c r="L224" i="22"/>
  <c r="L253" i="22" s="1"/>
  <c r="M224" i="22"/>
  <c r="M253" i="22" s="1"/>
  <c r="I209" i="22"/>
  <c r="I238" i="22" s="1"/>
  <c r="J209" i="22"/>
  <c r="J238" i="22" s="1"/>
  <c r="K209" i="22"/>
  <c r="K238" i="22" s="1"/>
  <c r="L209" i="22"/>
  <c r="L238" i="22" s="1"/>
  <c r="M209" i="22"/>
  <c r="M238" i="22" s="1"/>
  <c r="H209" i="22"/>
  <c r="H238" i="22" s="1"/>
  <c r="I183" i="22"/>
  <c r="J183" i="22"/>
  <c r="K183" i="22"/>
  <c r="L183" i="22"/>
  <c r="M183" i="22"/>
  <c r="H183" i="22"/>
  <c r="I135" i="22"/>
  <c r="J135" i="22"/>
  <c r="K135" i="22"/>
  <c r="L135" i="22"/>
  <c r="M135" i="22"/>
  <c r="H135" i="22"/>
  <c r="I113" i="22"/>
  <c r="I139" i="22" s="1"/>
  <c r="J113" i="22"/>
  <c r="J139" i="22" s="1"/>
  <c r="K113" i="22"/>
  <c r="K139" i="22" s="1"/>
  <c r="L113" i="22"/>
  <c r="L139" i="22" s="1"/>
  <c r="M113" i="22"/>
  <c r="M139" i="22" s="1"/>
  <c r="I114" i="22"/>
  <c r="I140" i="22" s="1"/>
  <c r="J114" i="22"/>
  <c r="J140" i="22" s="1"/>
  <c r="K114" i="22"/>
  <c r="K140" i="22" s="1"/>
  <c r="L114" i="22"/>
  <c r="L140" i="22" s="1"/>
  <c r="M114" i="22"/>
  <c r="M140" i="22" s="1"/>
  <c r="I117" i="22"/>
  <c r="J117" i="22"/>
  <c r="K117" i="22"/>
  <c r="L117" i="22"/>
  <c r="M117" i="22"/>
  <c r="I118" i="22"/>
  <c r="I144" i="22" s="1"/>
  <c r="J118" i="22"/>
  <c r="J144" i="22" s="1"/>
  <c r="K118" i="22"/>
  <c r="K144" i="22" s="1"/>
  <c r="L118" i="22"/>
  <c r="L144" i="22" s="1"/>
  <c r="M118" i="22"/>
  <c r="M144" i="22" s="1"/>
  <c r="I119" i="22"/>
  <c r="I145" i="22" s="1"/>
  <c r="J119" i="22"/>
  <c r="J145" i="22" s="1"/>
  <c r="K119" i="22"/>
  <c r="K145" i="22" s="1"/>
  <c r="L119" i="22"/>
  <c r="L145" i="22" s="1"/>
  <c r="M119" i="22"/>
  <c r="M145" i="22" s="1"/>
  <c r="I122" i="22"/>
  <c r="I148" i="22" s="1"/>
  <c r="J122" i="22"/>
  <c r="J148" i="22" s="1"/>
  <c r="K122" i="22"/>
  <c r="K148" i="22" s="1"/>
  <c r="L122" i="22"/>
  <c r="L148" i="22" s="1"/>
  <c r="M122" i="22"/>
  <c r="M148" i="22" s="1"/>
  <c r="I123" i="22"/>
  <c r="I149" i="22" s="1"/>
  <c r="J123" i="22"/>
  <c r="J149" i="22" s="1"/>
  <c r="K123" i="22"/>
  <c r="K149" i="22" s="1"/>
  <c r="L123" i="22"/>
  <c r="L149" i="22" s="1"/>
  <c r="M123" i="22"/>
  <c r="M149" i="22" s="1"/>
  <c r="I124" i="22"/>
  <c r="I150" i="22" s="1"/>
  <c r="J124" i="22"/>
  <c r="J150" i="22" s="1"/>
  <c r="K124" i="22"/>
  <c r="K150" i="22" s="1"/>
  <c r="L124" i="22"/>
  <c r="L150" i="22" s="1"/>
  <c r="M124" i="22"/>
  <c r="M150" i="22" s="1"/>
  <c r="I125" i="22"/>
  <c r="I151" i="22" s="1"/>
  <c r="J125" i="22"/>
  <c r="J151" i="22" s="1"/>
  <c r="K125" i="22"/>
  <c r="K151" i="22" s="1"/>
  <c r="L125" i="22"/>
  <c r="L151" i="22" s="1"/>
  <c r="M125" i="22"/>
  <c r="M151" i="22" s="1"/>
  <c r="H114" i="22"/>
  <c r="H140" i="22" s="1"/>
  <c r="H117" i="22"/>
  <c r="H118" i="22"/>
  <c r="H144" i="22" s="1"/>
  <c r="H119" i="22"/>
  <c r="H145" i="22" s="1"/>
  <c r="H122" i="22"/>
  <c r="H148" i="22" s="1"/>
  <c r="H123" i="22"/>
  <c r="H149" i="22" s="1"/>
  <c r="H124" i="22"/>
  <c r="H150" i="22" s="1"/>
  <c r="H125" i="22"/>
  <c r="H151" i="22" s="1"/>
  <c r="H113" i="22"/>
  <c r="H139" i="22" s="1"/>
  <c r="I87" i="22"/>
  <c r="J87" i="22"/>
  <c r="K87" i="22"/>
  <c r="L87" i="22"/>
  <c r="M87" i="22"/>
  <c r="H87" i="22"/>
  <c r="I65" i="22"/>
  <c r="I91" i="22" s="1"/>
  <c r="J65" i="22"/>
  <c r="J91" i="22" s="1"/>
  <c r="K65" i="22"/>
  <c r="K91" i="22" s="1"/>
  <c r="L65" i="22"/>
  <c r="L91" i="22" s="1"/>
  <c r="M65" i="22"/>
  <c r="M91" i="22" s="1"/>
  <c r="I66" i="22"/>
  <c r="I92" i="22" s="1"/>
  <c r="J66" i="22"/>
  <c r="J92" i="22" s="1"/>
  <c r="K66" i="22"/>
  <c r="K92" i="22" s="1"/>
  <c r="L66" i="22"/>
  <c r="L92" i="22" s="1"/>
  <c r="M66" i="22"/>
  <c r="M92" i="22" s="1"/>
  <c r="I69" i="22"/>
  <c r="J69" i="22"/>
  <c r="K69" i="22"/>
  <c r="L69" i="22"/>
  <c r="M69" i="22"/>
  <c r="I70" i="22"/>
  <c r="I96" i="22" s="1"/>
  <c r="J70" i="22"/>
  <c r="J96" i="22" s="1"/>
  <c r="K70" i="22"/>
  <c r="K96" i="22" s="1"/>
  <c r="L70" i="22"/>
  <c r="L96" i="22" s="1"/>
  <c r="M70" i="22"/>
  <c r="M96" i="22" s="1"/>
  <c r="I71" i="22"/>
  <c r="I97" i="22" s="1"/>
  <c r="J71" i="22"/>
  <c r="J97" i="22" s="1"/>
  <c r="K71" i="22"/>
  <c r="K97" i="22" s="1"/>
  <c r="L71" i="22"/>
  <c r="L97" i="22" s="1"/>
  <c r="M71" i="22"/>
  <c r="M97" i="22" s="1"/>
  <c r="I100" i="22"/>
  <c r="J100" i="22"/>
  <c r="K100" i="22"/>
  <c r="L100" i="22"/>
  <c r="M100" i="22"/>
  <c r="I101" i="22"/>
  <c r="J101" i="22"/>
  <c r="K101" i="22"/>
  <c r="L101" i="22"/>
  <c r="M101" i="22"/>
  <c r="I102" i="22"/>
  <c r="J102" i="22"/>
  <c r="K102" i="22"/>
  <c r="L102" i="22"/>
  <c r="M102" i="22"/>
  <c r="I103" i="22"/>
  <c r="J103" i="22"/>
  <c r="K103" i="22"/>
  <c r="L103" i="22"/>
  <c r="M103" i="22"/>
  <c r="H66" i="22"/>
  <c r="H92" i="22" s="1"/>
  <c r="H69" i="22"/>
  <c r="H70" i="22"/>
  <c r="H96" i="22" s="1"/>
  <c r="H71" i="22"/>
  <c r="H97" i="22" s="1"/>
  <c r="H100" i="22"/>
  <c r="H101" i="22"/>
  <c r="H102" i="22"/>
  <c r="H103" i="22"/>
  <c r="H65" i="22"/>
  <c r="H91" i="22" s="1"/>
  <c r="I39" i="22"/>
  <c r="J39" i="22"/>
  <c r="K39" i="22"/>
  <c r="L39" i="22"/>
  <c r="M39" i="22"/>
  <c r="O39" i="22"/>
  <c r="H39" i="22"/>
  <c r="I17" i="22"/>
  <c r="I43" i="22" s="1"/>
  <c r="J17" i="22"/>
  <c r="J43" i="22" s="1"/>
  <c r="K17" i="22"/>
  <c r="K43" i="22" s="1"/>
  <c r="L17" i="22"/>
  <c r="L43" i="22" s="1"/>
  <c r="M17" i="22"/>
  <c r="M43" i="22" s="1"/>
  <c r="O17" i="22"/>
  <c r="O43" i="22" s="1"/>
  <c r="I18" i="22"/>
  <c r="I44" i="22" s="1"/>
  <c r="J18" i="22"/>
  <c r="J44" i="22" s="1"/>
  <c r="K18" i="22"/>
  <c r="K44" i="22" s="1"/>
  <c r="L18" i="22"/>
  <c r="L44" i="22" s="1"/>
  <c r="M18" i="22"/>
  <c r="M44" i="22" s="1"/>
  <c r="O18" i="22"/>
  <c r="O44" i="22" s="1"/>
  <c r="I21" i="22"/>
  <c r="J21" i="22"/>
  <c r="K21" i="22"/>
  <c r="L21" i="22"/>
  <c r="M21" i="22"/>
  <c r="O21" i="22"/>
  <c r="I22" i="22"/>
  <c r="I48" i="22" s="1"/>
  <c r="J22" i="22"/>
  <c r="J48" i="22" s="1"/>
  <c r="K22" i="22"/>
  <c r="K48" i="22" s="1"/>
  <c r="L22" i="22"/>
  <c r="L48" i="22" s="1"/>
  <c r="M22" i="22"/>
  <c r="M48" i="22" s="1"/>
  <c r="O22" i="22"/>
  <c r="O48" i="22" s="1"/>
  <c r="I23" i="22"/>
  <c r="I49" i="22" s="1"/>
  <c r="J23" i="22"/>
  <c r="J49" i="22" s="1"/>
  <c r="K23" i="22"/>
  <c r="K49" i="22" s="1"/>
  <c r="L23" i="22"/>
  <c r="L49" i="22" s="1"/>
  <c r="M23" i="22"/>
  <c r="M49" i="22" s="1"/>
  <c r="O23" i="22"/>
  <c r="O49" i="22" s="1"/>
  <c r="I26" i="22"/>
  <c r="I52" i="22" s="1"/>
  <c r="J26" i="22"/>
  <c r="J52" i="22" s="1"/>
  <c r="K26" i="22"/>
  <c r="K52" i="22" s="1"/>
  <c r="L26" i="22"/>
  <c r="L52" i="22" s="1"/>
  <c r="M26" i="22"/>
  <c r="M52" i="22" s="1"/>
  <c r="O26" i="22"/>
  <c r="O52" i="22" s="1"/>
  <c r="I27" i="22"/>
  <c r="I53" i="22" s="1"/>
  <c r="J27" i="22"/>
  <c r="J53" i="22" s="1"/>
  <c r="K27" i="22"/>
  <c r="K53" i="22" s="1"/>
  <c r="L27" i="22"/>
  <c r="L53" i="22" s="1"/>
  <c r="M27" i="22"/>
  <c r="M53" i="22" s="1"/>
  <c r="O27" i="22"/>
  <c r="O53" i="22" s="1"/>
  <c r="I28" i="22"/>
  <c r="I54" i="22" s="1"/>
  <c r="J28" i="22"/>
  <c r="J54" i="22" s="1"/>
  <c r="K28" i="22"/>
  <c r="K54" i="22" s="1"/>
  <c r="L28" i="22"/>
  <c r="L54" i="22" s="1"/>
  <c r="M28" i="22"/>
  <c r="M54" i="22" s="1"/>
  <c r="O28" i="22"/>
  <c r="O54" i="22" s="1"/>
  <c r="I29" i="22"/>
  <c r="I55" i="22" s="1"/>
  <c r="J29" i="22"/>
  <c r="J55" i="22" s="1"/>
  <c r="K29" i="22"/>
  <c r="K55" i="22" s="1"/>
  <c r="L29" i="22"/>
  <c r="L55" i="22" s="1"/>
  <c r="M29" i="22"/>
  <c r="M55" i="22" s="1"/>
  <c r="O29" i="22"/>
  <c r="O55" i="22" s="1"/>
  <c r="H18" i="22"/>
  <c r="H44" i="22" s="1"/>
  <c r="H21" i="22"/>
  <c r="H22" i="22"/>
  <c r="H48" i="22" s="1"/>
  <c r="H23" i="22"/>
  <c r="H49" i="22" s="1"/>
  <c r="H26" i="22"/>
  <c r="H52" i="22" s="1"/>
  <c r="H27" i="22"/>
  <c r="H53" i="22" s="1"/>
  <c r="H28" i="22"/>
  <c r="H54" i="22" s="1"/>
  <c r="H29" i="22"/>
  <c r="H55" i="22" s="1"/>
  <c r="H17" i="22"/>
  <c r="H43" i="22" s="1"/>
  <c r="O36" i="28"/>
  <c r="O33" i="22" s="1"/>
  <c r="O51" i="28"/>
  <c r="O36" i="22" s="1"/>
  <c r="O24" i="28"/>
  <c r="S55" i="32" l="1"/>
  <c r="S58" i="32" s="1"/>
  <c r="S90" i="32"/>
  <c r="O47" i="22"/>
  <c r="F69" i="22"/>
  <c r="F279" i="22"/>
  <c r="F273" i="22"/>
  <c r="F17" i="22"/>
  <c r="F27" i="22"/>
  <c r="F21" i="22"/>
  <c r="F76" i="22"/>
  <c r="F70" i="22"/>
  <c r="F122" i="22"/>
  <c r="F114" i="22"/>
  <c r="F171" i="22"/>
  <c r="F165" i="22"/>
  <c r="F125" i="22"/>
  <c r="F18" i="22"/>
  <c r="F161" i="22"/>
  <c r="F289" i="22"/>
  <c r="F264" i="22"/>
  <c r="F277" i="22"/>
  <c r="F268" i="22"/>
  <c r="F276" i="22"/>
  <c r="F265" i="22"/>
  <c r="F75" i="22"/>
  <c r="F119" i="22"/>
  <c r="F234" i="22"/>
  <c r="F183" i="22"/>
  <c r="F135" i="22"/>
  <c r="F87" i="22"/>
  <c r="F39" i="22"/>
  <c r="F26" i="22"/>
  <c r="F65" i="22"/>
  <c r="F23" i="22"/>
  <c r="F28" i="22"/>
  <c r="F22" i="22"/>
  <c r="F77" i="22"/>
  <c r="F71" i="22"/>
  <c r="F113" i="22"/>
  <c r="F123" i="22"/>
  <c r="F117" i="22"/>
  <c r="F172" i="22"/>
  <c r="F166" i="22"/>
  <c r="F223" i="22"/>
  <c r="F221" i="22"/>
  <c r="F214" i="22"/>
  <c r="F210" i="22"/>
  <c r="F170" i="22"/>
  <c r="F162" i="22"/>
  <c r="F209" i="22"/>
  <c r="F29" i="22"/>
  <c r="F74" i="22"/>
  <c r="F66" i="22"/>
  <c r="F124" i="22"/>
  <c r="F118" i="22"/>
  <c r="F173" i="22"/>
  <c r="F167" i="22"/>
  <c r="F224" i="22"/>
  <c r="F222" i="22"/>
  <c r="F218" i="22"/>
  <c r="F213" i="22"/>
  <c r="F278" i="22"/>
  <c r="F269" i="22"/>
  <c r="Q90" i="32"/>
  <c r="J94" i="32"/>
  <c r="J38" i="21"/>
  <c r="M90" i="32"/>
  <c r="M94" i="32" s="1"/>
  <c r="N90" i="32"/>
  <c r="N94" i="32" s="1"/>
  <c r="L90" i="32"/>
  <c r="L94" i="32" s="1"/>
  <c r="K90" i="32"/>
  <c r="K94" i="32" s="1"/>
  <c r="O90" i="32"/>
  <c r="O94" i="32" s="1"/>
  <c r="Q55" i="32"/>
  <c r="F252" i="22"/>
  <c r="S94" i="32" l="1"/>
  <c r="Q22" i="21" s="1"/>
  <c r="Q16" i="21"/>
  <c r="N22" i="21"/>
  <c r="F243" i="22"/>
  <c r="F44" i="22"/>
  <c r="F298" i="22"/>
  <c r="F197" i="22"/>
  <c r="F306" i="22"/>
  <c r="F101" i="22"/>
  <c r="F294" i="22"/>
  <c r="F100" i="22"/>
  <c r="F293" i="22"/>
  <c r="F92" i="22"/>
  <c r="F148" i="22"/>
  <c r="F96" i="22"/>
  <c r="F193" i="22"/>
  <c r="F238" i="22"/>
  <c r="F198" i="22"/>
  <c r="F302" i="22"/>
  <c r="F305" i="22"/>
  <c r="F149" i="22"/>
  <c r="F97" i="22"/>
  <c r="F247" i="22"/>
  <c r="F199" i="22"/>
  <c r="F140" i="22"/>
  <c r="F239" i="22"/>
  <c r="F188" i="22"/>
  <c r="F144" i="22"/>
  <c r="F91" i="22"/>
  <c r="F308" i="22"/>
  <c r="F307" i="22"/>
  <c r="F151" i="22"/>
  <c r="F103" i="22"/>
  <c r="F150" i="22"/>
  <c r="F187" i="22"/>
  <c r="F251" i="22"/>
  <c r="F102" i="22"/>
  <c r="F139" i="22"/>
  <c r="F43" i="22"/>
  <c r="F192" i="22"/>
  <c r="F253" i="22"/>
  <c r="F250" i="22"/>
  <c r="F145" i="22"/>
  <c r="F196" i="22"/>
  <c r="L22" i="21"/>
  <c r="J22" i="21"/>
  <c r="H90" i="32"/>
  <c r="O22" i="21"/>
  <c r="M22" i="21"/>
  <c r="K22" i="21"/>
  <c r="J52" i="21"/>
  <c r="J66" i="21"/>
  <c r="H22" i="21" l="1"/>
  <c r="H94" i="32"/>
  <c r="S207" i="32" l="1"/>
  <c r="S165" i="32"/>
  <c r="Q52" i="21"/>
  <c r="S127" i="32"/>
  <c r="S91" i="32"/>
  <c r="Q66" i="21"/>
  <c r="Q38" i="21"/>
  <c r="S128" i="32"/>
  <c r="Q67" i="21"/>
  <c r="Q39" i="21"/>
  <c r="S164" i="32"/>
  <c r="Q53" i="21"/>
  <c r="Q207" i="32"/>
  <c r="Q165" i="32"/>
  <c r="J207" i="32"/>
  <c r="J214" i="32" s="1"/>
  <c r="J165" i="32"/>
  <c r="J172" i="32" s="1"/>
  <c r="Q91" i="32"/>
  <c r="Q127" i="32"/>
  <c r="J127" i="32"/>
  <c r="J131" i="32" s="1"/>
  <c r="J29" i="21" s="1"/>
  <c r="J91" i="32"/>
  <c r="J95" i="32" s="1"/>
  <c r="Q164" i="32"/>
  <c r="Q128" i="32"/>
  <c r="J128" i="32"/>
  <c r="J132" i="32" s="1"/>
  <c r="J30" i="21" s="1"/>
  <c r="J171" i="32"/>
  <c r="M207" i="32"/>
  <c r="N207" i="32"/>
  <c r="O207" i="32"/>
  <c r="K207" i="32"/>
  <c r="L207" i="32"/>
  <c r="L165" i="32"/>
  <c r="M165" i="32"/>
  <c r="O165" i="32"/>
  <c r="O172" i="32" s="1"/>
  <c r="K165" i="32"/>
  <c r="K172" i="32" s="1"/>
  <c r="N165" i="32"/>
  <c r="J211" i="32"/>
  <c r="J218" i="32" s="1"/>
  <c r="J39" i="21"/>
  <c r="K217" i="32"/>
  <c r="K258" i="32"/>
  <c r="K259" i="32"/>
  <c r="O164" i="32"/>
  <c r="O171" i="32" s="1"/>
  <c r="L164" i="32"/>
  <c r="M164" i="32"/>
  <c r="K164" i="32"/>
  <c r="N164" i="32"/>
  <c r="N174" i="32"/>
  <c r="K174" i="32"/>
  <c r="L127" i="32"/>
  <c r="M127" i="32"/>
  <c r="O127" i="32"/>
  <c r="O131" i="32" s="1"/>
  <c r="O29" i="21" s="1"/>
  <c r="K127" i="32"/>
  <c r="N127" i="32"/>
  <c r="K175" i="32"/>
  <c r="K43" i="21"/>
  <c r="L128" i="32"/>
  <c r="O128" i="32"/>
  <c r="O132" i="32" s="1"/>
  <c r="O30" i="21" s="1"/>
  <c r="K128" i="32"/>
  <c r="N128" i="32"/>
  <c r="M128" i="32"/>
  <c r="K91" i="32"/>
  <c r="K95" i="32" s="1"/>
  <c r="L91" i="32"/>
  <c r="L95" i="32" s="1"/>
  <c r="M91" i="32"/>
  <c r="M95" i="32" s="1"/>
  <c r="O91" i="32"/>
  <c r="O95" i="32" s="1"/>
  <c r="N91" i="32"/>
  <c r="N131" i="32" l="1"/>
  <c r="N29" i="21" s="1"/>
  <c r="N132" i="32"/>
  <c r="N30" i="21" s="1"/>
  <c r="N171" i="32"/>
  <c r="N42" i="21" s="1"/>
  <c r="N214" i="32"/>
  <c r="N56" i="21" s="1"/>
  <c r="S172" i="32"/>
  <c r="Q43" i="21" s="1"/>
  <c r="S132" i="32"/>
  <c r="Q30" i="21" s="1"/>
  <c r="S131" i="32"/>
  <c r="Q29" i="21" s="1"/>
  <c r="S171" i="32"/>
  <c r="Q42" i="21" s="1"/>
  <c r="S95" i="32"/>
  <c r="Q23" i="21" s="1"/>
  <c r="S214" i="32"/>
  <c r="Q56" i="21" s="1"/>
  <c r="N217" i="32"/>
  <c r="N52" i="21" s="1"/>
  <c r="S208" i="32"/>
  <c r="S250" i="32"/>
  <c r="N218" i="32"/>
  <c r="N53" i="21" s="1"/>
  <c r="N175" i="32"/>
  <c r="N95" i="32"/>
  <c r="N23" i="21" s="1"/>
  <c r="N172" i="32"/>
  <c r="N43" i="21" s="1"/>
  <c r="L175" i="32"/>
  <c r="L39" i="21" s="1"/>
  <c r="L131" i="32"/>
  <c r="L29" i="21" s="1"/>
  <c r="L218" i="32"/>
  <c r="L53" i="21" s="1"/>
  <c r="M259" i="32"/>
  <c r="M67" i="21" s="1"/>
  <c r="M217" i="32"/>
  <c r="M52" i="21" s="1"/>
  <c r="N258" i="32"/>
  <c r="N66" i="21" s="1"/>
  <c r="L214" i="32"/>
  <c r="L56" i="21" s="1"/>
  <c r="M214" i="32"/>
  <c r="M56" i="21" s="1"/>
  <c r="K171" i="32"/>
  <c r="K42" i="21" s="1"/>
  <c r="O218" i="32"/>
  <c r="O53" i="21" s="1"/>
  <c r="K214" i="32"/>
  <c r="K56" i="21" s="1"/>
  <c r="L132" i="32"/>
  <c r="L30" i="21" s="1"/>
  <c r="L259" i="32"/>
  <c r="L67" i="21" s="1"/>
  <c r="L174" i="32"/>
  <c r="L38" i="21" s="1"/>
  <c r="M174" i="32"/>
  <c r="M38" i="21" s="1"/>
  <c r="M171" i="32"/>
  <c r="M42" i="21" s="1"/>
  <c r="K218" i="32"/>
  <c r="K53" i="21" s="1"/>
  <c r="O258" i="32"/>
  <c r="O66" i="21" s="1"/>
  <c r="L217" i="32"/>
  <c r="L52" i="21" s="1"/>
  <c r="M172" i="32"/>
  <c r="M43" i="21" s="1"/>
  <c r="O214" i="32"/>
  <c r="O56" i="21" s="1"/>
  <c r="K132" i="32"/>
  <c r="K30" i="21" s="1"/>
  <c r="M131" i="32"/>
  <c r="M29" i="21" s="1"/>
  <c r="O259" i="32"/>
  <c r="O67" i="21" s="1"/>
  <c r="L258" i="32"/>
  <c r="L66" i="21" s="1"/>
  <c r="M175" i="32"/>
  <c r="M39" i="21" s="1"/>
  <c r="M132" i="32"/>
  <c r="M30" i="21" s="1"/>
  <c r="O175" i="32"/>
  <c r="O39" i="21" s="1"/>
  <c r="K131" i="32"/>
  <c r="K29" i="21" s="1"/>
  <c r="O174" i="32"/>
  <c r="O38" i="21" s="1"/>
  <c r="L171" i="32"/>
  <c r="L42" i="21" s="1"/>
  <c r="M218" i="32"/>
  <c r="M53" i="21" s="1"/>
  <c r="N259" i="32"/>
  <c r="N67" i="21" s="1"/>
  <c r="M258" i="32"/>
  <c r="M66" i="21" s="1"/>
  <c r="O217" i="32"/>
  <c r="O52" i="21" s="1"/>
  <c r="L172" i="32"/>
  <c r="L43" i="21" s="1"/>
  <c r="H253" i="32"/>
  <c r="H252" i="32"/>
  <c r="L23" i="21"/>
  <c r="K39" i="21"/>
  <c r="H168" i="32"/>
  <c r="H167" i="32"/>
  <c r="O43" i="21"/>
  <c r="H165" i="32"/>
  <c r="K23" i="21"/>
  <c r="H211" i="32"/>
  <c r="J23" i="21"/>
  <c r="H91" i="32"/>
  <c r="H207" i="32"/>
  <c r="H164" i="32"/>
  <c r="H127" i="32"/>
  <c r="O23" i="21"/>
  <c r="N38" i="21"/>
  <c r="M23" i="21"/>
  <c r="O42" i="21"/>
  <c r="K52" i="21"/>
  <c r="H210" i="32"/>
  <c r="H128" i="32"/>
  <c r="Q250" i="32"/>
  <c r="Q208" i="32"/>
  <c r="J208" i="32"/>
  <c r="J215" i="32" s="1"/>
  <c r="J250" i="32"/>
  <c r="J256" i="32" s="1"/>
  <c r="M250" i="32"/>
  <c r="L250" i="32"/>
  <c r="O250" i="32"/>
  <c r="N250" i="32"/>
  <c r="K250" i="32"/>
  <c r="K208" i="32"/>
  <c r="L208" i="32"/>
  <c r="M208" i="32"/>
  <c r="O208" i="32"/>
  <c r="N208" i="32"/>
  <c r="S256" i="32" l="1"/>
  <c r="Q70" i="21" s="1"/>
  <c r="S215" i="32"/>
  <c r="Q57" i="21" s="1"/>
  <c r="N215" i="32"/>
  <c r="K215" i="32"/>
  <c r="K57" i="21" s="1"/>
  <c r="L256" i="32"/>
  <c r="L70" i="21" s="1"/>
  <c r="K256" i="32"/>
  <c r="K70" i="21" s="1"/>
  <c r="O215" i="32"/>
  <c r="O57" i="21" s="1"/>
  <c r="N256" i="32"/>
  <c r="N70" i="21" s="1"/>
  <c r="M256" i="32"/>
  <c r="M70" i="21" s="1"/>
  <c r="M215" i="32"/>
  <c r="M57" i="21" s="1"/>
  <c r="L215" i="32"/>
  <c r="L57" i="21" s="1"/>
  <c r="O256" i="32"/>
  <c r="O70" i="21" s="1"/>
  <c r="H23" i="21"/>
  <c r="H250" i="32"/>
  <c r="K66" i="21"/>
  <c r="H66" i="21" s="1"/>
  <c r="H258" i="32"/>
  <c r="K67" i="21"/>
  <c r="H259" i="32"/>
  <c r="K38" i="21"/>
  <c r="H38" i="21" s="1"/>
  <c r="N39" i="21"/>
  <c r="H39" i="21" s="1"/>
  <c r="H132" i="32"/>
  <c r="H95" i="32"/>
  <c r="H208" i="32"/>
  <c r="H52" i="21"/>
  <c r="H217" i="32"/>
  <c r="H214" i="32"/>
  <c r="H218" i="32"/>
  <c r="H131" i="32"/>
  <c r="H172" i="32"/>
  <c r="J43" i="21"/>
  <c r="H43" i="21" s="1"/>
  <c r="H30" i="21"/>
  <c r="H29" i="21"/>
  <c r="J56" i="21"/>
  <c r="H56" i="21" s="1"/>
  <c r="H171" i="32"/>
  <c r="J42" i="21"/>
  <c r="H42" i="21" s="1"/>
  <c r="J53" i="21"/>
  <c r="H53" i="21" s="1"/>
  <c r="J67" i="21"/>
  <c r="H175" i="32"/>
  <c r="H174" i="32"/>
  <c r="O43" i="32"/>
  <c r="N43" i="32"/>
  <c r="M43" i="32"/>
  <c r="L43" i="32"/>
  <c r="K43" i="32"/>
  <c r="J43" i="32"/>
  <c r="O42" i="32"/>
  <c r="N42" i="32"/>
  <c r="M42" i="32"/>
  <c r="L42" i="32"/>
  <c r="K42" i="32"/>
  <c r="J42" i="32"/>
  <c r="O39" i="32"/>
  <c r="N39" i="32"/>
  <c r="M39" i="32"/>
  <c r="L39" i="32"/>
  <c r="K39" i="32"/>
  <c r="J39" i="32"/>
  <c r="O38" i="32"/>
  <c r="N38" i="32"/>
  <c r="M38" i="32"/>
  <c r="L38" i="32"/>
  <c r="K38" i="32"/>
  <c r="J38" i="32"/>
  <c r="O35" i="32"/>
  <c r="N35" i="32"/>
  <c r="M35" i="32"/>
  <c r="L35" i="32"/>
  <c r="K35" i="32"/>
  <c r="J35" i="32"/>
  <c r="O34" i="32"/>
  <c r="N34" i="32"/>
  <c r="M34" i="32"/>
  <c r="L34" i="32"/>
  <c r="K34" i="32"/>
  <c r="J34" i="32"/>
  <c r="O31" i="32"/>
  <c r="N31" i="32"/>
  <c r="M31" i="32"/>
  <c r="L31" i="32"/>
  <c r="K31" i="32"/>
  <c r="J31" i="32"/>
  <c r="O30" i="32"/>
  <c r="N30" i="32"/>
  <c r="M30" i="32"/>
  <c r="L30" i="32"/>
  <c r="K30" i="32"/>
  <c r="J30" i="32"/>
  <c r="H24" i="28"/>
  <c r="H67" i="21" l="1"/>
  <c r="F49" i="22"/>
  <c r="J70" i="21"/>
  <c r="H70" i="21" s="1"/>
  <c r="H256" i="32"/>
  <c r="H215" i="32"/>
  <c r="N57" i="21"/>
  <c r="F48" i="22"/>
  <c r="F52" i="22"/>
  <c r="H34" i="32"/>
  <c r="H38" i="32"/>
  <c r="H42" i="32"/>
  <c r="H31" i="32"/>
  <c r="J51" i="32"/>
  <c r="H30" i="32"/>
  <c r="H35" i="32"/>
  <c r="H39" i="32"/>
  <c r="H43" i="32"/>
  <c r="J57" i="21"/>
  <c r="L51" i="32"/>
  <c r="J52" i="32"/>
  <c r="M52" i="32"/>
  <c r="K51" i="32"/>
  <c r="O51" i="32"/>
  <c r="L52" i="32"/>
  <c r="M51" i="32"/>
  <c r="N52" i="32"/>
  <c r="N51" i="32"/>
  <c r="K52" i="32"/>
  <c r="O52" i="32"/>
  <c r="F55" i="22"/>
  <c r="F54" i="22"/>
  <c r="F53" i="22"/>
  <c r="J55" i="32" l="1"/>
  <c r="J58" i="32" s="1"/>
  <c r="H57" i="21"/>
  <c r="H51" i="32"/>
  <c r="H52" i="32"/>
  <c r="O55" i="32"/>
  <c r="L55" i="32"/>
  <c r="M55" i="32"/>
  <c r="M58" i="32" s="1"/>
  <c r="K55" i="32"/>
  <c r="N55" i="32"/>
  <c r="N58" i="32" s="1"/>
  <c r="K58" i="32" l="1"/>
  <c r="K16" i="21" s="1"/>
  <c r="L58" i="32"/>
  <c r="L16" i="21" s="1"/>
  <c r="O58" i="32"/>
  <c r="O16" i="21" s="1"/>
  <c r="M16" i="21"/>
  <c r="N16" i="21"/>
  <c r="J16" i="21"/>
  <c r="H55" i="32"/>
  <c r="M143" i="28"/>
  <c r="M132" i="22" s="1"/>
  <c r="L143" i="28"/>
  <c r="L132" i="22" s="1"/>
  <c r="K143" i="28"/>
  <c r="K132" i="22" s="1"/>
  <c r="J143" i="28"/>
  <c r="J132" i="22" s="1"/>
  <c r="I143" i="28"/>
  <c r="I132" i="22" s="1"/>
  <c r="H143" i="28"/>
  <c r="M128" i="28"/>
  <c r="M129" i="22" s="1"/>
  <c r="L128" i="28"/>
  <c r="L129" i="22" s="1"/>
  <c r="K128" i="28"/>
  <c r="K129" i="22" s="1"/>
  <c r="J128" i="28"/>
  <c r="J129" i="22" s="1"/>
  <c r="I128" i="28"/>
  <c r="I129" i="22" s="1"/>
  <c r="H128" i="28"/>
  <c r="M116" i="28"/>
  <c r="L116" i="28"/>
  <c r="K116" i="28"/>
  <c r="J116" i="28"/>
  <c r="I116" i="28"/>
  <c r="H116" i="28"/>
  <c r="M97" i="28"/>
  <c r="M84" i="22" s="1"/>
  <c r="L84" i="22"/>
  <c r="K97" i="28"/>
  <c r="K84" i="22" s="1"/>
  <c r="J97" i="28"/>
  <c r="J84" i="22" s="1"/>
  <c r="I97" i="28"/>
  <c r="I84" i="22" s="1"/>
  <c r="H97" i="28"/>
  <c r="M82" i="28"/>
  <c r="M81" i="22" s="1"/>
  <c r="L82" i="28"/>
  <c r="L81" i="22" s="1"/>
  <c r="K82" i="28"/>
  <c r="K81" i="22" s="1"/>
  <c r="J82" i="28"/>
  <c r="J81" i="22" s="1"/>
  <c r="I82" i="28"/>
  <c r="I81" i="22" s="1"/>
  <c r="H82" i="28"/>
  <c r="M70" i="28"/>
  <c r="L70" i="28"/>
  <c r="K70" i="28"/>
  <c r="J70" i="28"/>
  <c r="I70" i="28"/>
  <c r="H70" i="28"/>
  <c r="M51" i="28"/>
  <c r="M36" i="22" s="1"/>
  <c r="L51" i="28"/>
  <c r="L36" i="22" s="1"/>
  <c r="K51" i="28"/>
  <c r="K36" i="22" s="1"/>
  <c r="J51" i="28"/>
  <c r="J36" i="22" s="1"/>
  <c r="I51" i="28"/>
  <c r="I36" i="22" s="1"/>
  <c r="H51" i="28"/>
  <c r="M36" i="28"/>
  <c r="M33" i="22" s="1"/>
  <c r="L36" i="28"/>
  <c r="L33" i="22" s="1"/>
  <c r="K36" i="28"/>
  <c r="K33" i="22" s="1"/>
  <c r="J36" i="28"/>
  <c r="J33" i="22" s="1"/>
  <c r="I36" i="28"/>
  <c r="I33" i="22" s="1"/>
  <c r="H36" i="28"/>
  <c r="M24" i="28"/>
  <c r="L24" i="28"/>
  <c r="K24" i="28"/>
  <c r="J24" i="28"/>
  <c r="I24" i="28"/>
  <c r="J95" i="22" l="1"/>
  <c r="L143" i="22"/>
  <c r="L154" i="22" s="1"/>
  <c r="N28" i="21" s="1"/>
  <c r="M47" i="22"/>
  <c r="M58" i="22" s="1"/>
  <c r="O15" i="21" s="1"/>
  <c r="K95" i="22"/>
  <c r="K106" i="22" s="1"/>
  <c r="M21" i="21" s="1"/>
  <c r="M143" i="22"/>
  <c r="M154" i="22" s="1"/>
  <c r="O28" i="21" s="1"/>
  <c r="I143" i="22"/>
  <c r="I154" i="22" s="1"/>
  <c r="K28" i="21" s="1"/>
  <c r="L47" i="22"/>
  <c r="L58" i="22" s="1"/>
  <c r="N15" i="21" s="1"/>
  <c r="I47" i="22"/>
  <c r="I58" i="22" s="1"/>
  <c r="K15" i="21" s="1"/>
  <c r="L95" i="22"/>
  <c r="L106" i="22" s="1"/>
  <c r="N21" i="21" s="1"/>
  <c r="J143" i="22"/>
  <c r="J154" i="22" s="1"/>
  <c r="L28" i="21" s="1"/>
  <c r="J47" i="22"/>
  <c r="J58" i="22" s="1"/>
  <c r="L15" i="21" s="1"/>
  <c r="K47" i="22"/>
  <c r="K58" i="22" s="1"/>
  <c r="I95" i="22"/>
  <c r="I106" i="22" s="1"/>
  <c r="K21" i="21" s="1"/>
  <c r="M95" i="22"/>
  <c r="M106" i="22" s="1"/>
  <c r="O21" i="21" s="1"/>
  <c r="K143" i="22"/>
  <c r="K154" i="22" s="1"/>
  <c r="M28" i="21" s="1"/>
  <c r="F51" i="28"/>
  <c r="H132" i="22"/>
  <c r="F132" i="22" s="1"/>
  <c r="F143" i="28"/>
  <c r="H129" i="22"/>
  <c r="F128" i="28"/>
  <c r="F116" i="28"/>
  <c r="H84" i="22"/>
  <c r="F84" i="22" s="1"/>
  <c r="F97" i="28"/>
  <c r="H81" i="22"/>
  <c r="F82" i="28"/>
  <c r="F70" i="28"/>
  <c r="F36" i="28"/>
  <c r="F24" i="28"/>
  <c r="H58" i="32"/>
  <c r="H16" i="21"/>
  <c r="J106" i="22"/>
  <c r="L21" i="21" s="1"/>
  <c r="H33" i="22"/>
  <c r="H36" i="22"/>
  <c r="F36" i="22" s="1"/>
  <c r="F129" i="22" l="1"/>
  <c r="H143" i="22"/>
  <c r="F143" i="22" s="1"/>
  <c r="F33" i="22"/>
  <c r="H47" i="22"/>
  <c r="F81" i="22"/>
  <c r="H95" i="22"/>
  <c r="H106" i="22" s="1"/>
  <c r="F106" i="22" s="1"/>
  <c r="M15" i="21"/>
  <c r="F95" i="22" l="1"/>
  <c r="H154" i="22"/>
  <c r="H58" i="22"/>
  <c r="F58" i="22" s="1"/>
  <c r="F47" i="22"/>
  <c r="J21" i="21"/>
  <c r="H21" i="21" s="1"/>
  <c r="F154" i="22" l="1"/>
  <c r="J28" i="21"/>
  <c r="H28" i="21" s="1"/>
  <c r="J15" i="21"/>
  <c r="H15" i="21" s="1"/>
  <c r="H274" i="36"/>
  <c r="H278" i="36"/>
  <c r="M278" i="36"/>
  <c r="L278" i="36"/>
  <c r="K278" i="36"/>
  <c r="J278" i="36"/>
  <c r="I278" i="36"/>
  <c r="M274" i="36"/>
  <c r="L274" i="36"/>
  <c r="K274" i="36"/>
  <c r="J274" i="36"/>
  <c r="I274" i="36"/>
  <c r="M240" i="25"/>
  <c r="M224" i="36" s="1"/>
  <c r="L240" i="25"/>
  <c r="L224" i="36" s="1"/>
  <c r="K240" i="25"/>
  <c r="K224" i="36" s="1"/>
  <c r="J240" i="25"/>
  <c r="J224" i="36" s="1"/>
  <c r="I240" i="25"/>
  <c r="I224" i="36" s="1"/>
  <c r="H240" i="25"/>
  <c r="M226" i="25"/>
  <c r="M220" i="36" s="1"/>
  <c r="L226" i="25"/>
  <c r="L220" i="36" s="1"/>
  <c r="K226" i="25"/>
  <c r="K220" i="36" s="1"/>
  <c r="J226" i="25"/>
  <c r="J220" i="36" s="1"/>
  <c r="I226" i="25"/>
  <c r="I220" i="36" s="1"/>
  <c r="H226" i="25"/>
  <c r="M213" i="25"/>
  <c r="L213" i="25"/>
  <c r="K213" i="25"/>
  <c r="J213" i="25"/>
  <c r="I213" i="25"/>
  <c r="H213" i="25"/>
  <c r="I193" i="25"/>
  <c r="J193" i="25"/>
  <c r="J174" i="36" s="1"/>
  <c r="K193" i="25"/>
  <c r="K174" i="36" s="1"/>
  <c r="L193" i="25"/>
  <c r="L174" i="36" s="1"/>
  <c r="M193" i="25"/>
  <c r="M174" i="36" s="1"/>
  <c r="H193" i="25"/>
  <c r="H174" i="36" s="1"/>
  <c r="I179" i="25"/>
  <c r="I170" i="36" s="1"/>
  <c r="J179" i="25"/>
  <c r="J170" i="36" s="1"/>
  <c r="K179" i="25"/>
  <c r="K170" i="36" s="1"/>
  <c r="L179" i="25"/>
  <c r="L170" i="36" s="1"/>
  <c r="M179" i="25"/>
  <c r="M170" i="36" s="1"/>
  <c r="H179" i="25"/>
  <c r="I166" i="25"/>
  <c r="J166" i="25"/>
  <c r="K166" i="25"/>
  <c r="L166" i="25"/>
  <c r="M166" i="25"/>
  <c r="H166" i="25"/>
  <c r="I208" i="28"/>
  <c r="J189" i="28"/>
  <c r="J180" i="22" s="1"/>
  <c r="J235" i="28"/>
  <c r="J231" i="22" s="1"/>
  <c r="H235" i="28"/>
  <c r="M286" i="22"/>
  <c r="L286" i="22"/>
  <c r="K286" i="22"/>
  <c r="J286" i="22"/>
  <c r="I286" i="22"/>
  <c r="H286" i="22"/>
  <c r="M235" i="28"/>
  <c r="M231" i="22" s="1"/>
  <c r="L235" i="28"/>
  <c r="L231" i="22" s="1"/>
  <c r="K235" i="28"/>
  <c r="K231" i="22" s="1"/>
  <c r="I235" i="28"/>
  <c r="I231" i="22" s="1"/>
  <c r="I189" i="28"/>
  <c r="I180" i="22" s="1"/>
  <c r="K189" i="28"/>
  <c r="K180" i="22" s="1"/>
  <c r="L189" i="28"/>
  <c r="L180" i="22" s="1"/>
  <c r="M189" i="28"/>
  <c r="M180" i="22" s="1"/>
  <c r="H189" i="28"/>
  <c r="I174" i="28"/>
  <c r="I177" i="22" s="1"/>
  <c r="H174" i="28"/>
  <c r="M283" i="22"/>
  <c r="L283" i="22"/>
  <c r="K283" i="22"/>
  <c r="J283" i="22"/>
  <c r="I283" i="22"/>
  <c r="H283" i="22"/>
  <c r="M220" i="28"/>
  <c r="M228" i="22" s="1"/>
  <c r="L220" i="28"/>
  <c r="L228" i="22" s="1"/>
  <c r="K220" i="28"/>
  <c r="K228" i="22" s="1"/>
  <c r="J220" i="28"/>
  <c r="J228" i="22" s="1"/>
  <c r="J242" i="22" s="1"/>
  <c r="I220" i="28"/>
  <c r="I228" i="22" s="1"/>
  <c r="H220" i="28"/>
  <c r="M208" i="28"/>
  <c r="L208" i="28"/>
  <c r="K208" i="28"/>
  <c r="J208" i="28"/>
  <c r="H208" i="28"/>
  <c r="M174" i="28"/>
  <c r="M177" i="22" s="1"/>
  <c r="L174" i="28"/>
  <c r="L177" i="22" s="1"/>
  <c r="K174" i="28"/>
  <c r="K177" i="22" s="1"/>
  <c r="J174" i="28"/>
  <c r="J177" i="22" s="1"/>
  <c r="J191" i="22" s="1"/>
  <c r="I162" i="28"/>
  <c r="J162" i="28"/>
  <c r="K162" i="28"/>
  <c r="L162" i="28"/>
  <c r="M162" i="28"/>
  <c r="H162" i="28"/>
  <c r="I291" i="36" l="1"/>
  <c r="I305" i="36" s="1"/>
  <c r="M291" i="36"/>
  <c r="M305" i="36" s="1"/>
  <c r="M187" i="36"/>
  <c r="M198" i="36" s="1"/>
  <c r="K237" i="36"/>
  <c r="K251" i="36" s="1"/>
  <c r="L291" i="36"/>
  <c r="L305" i="36" s="1"/>
  <c r="J187" i="36"/>
  <c r="J198" i="36" s="1"/>
  <c r="L97" i="21" s="1"/>
  <c r="I242" i="22"/>
  <c r="M191" i="22"/>
  <c r="M202" i="22" s="1"/>
  <c r="H297" i="22"/>
  <c r="L297" i="22"/>
  <c r="M242" i="22"/>
  <c r="K297" i="22"/>
  <c r="K311" i="22" s="1"/>
  <c r="I191" i="22"/>
  <c r="I202" i="22" s="1"/>
  <c r="J237" i="36"/>
  <c r="J251" i="36" s="1"/>
  <c r="K291" i="36"/>
  <c r="K305" i="36" s="1"/>
  <c r="L187" i="36"/>
  <c r="L198" i="36" s="1"/>
  <c r="L237" i="36"/>
  <c r="L251" i="36" s="1"/>
  <c r="K187" i="36"/>
  <c r="K198" i="36" s="1"/>
  <c r="I237" i="36"/>
  <c r="I251" i="36" s="1"/>
  <c r="M237" i="36"/>
  <c r="M251" i="36" s="1"/>
  <c r="J291" i="36"/>
  <c r="J305" i="36" s="1"/>
  <c r="L191" i="22"/>
  <c r="L202" i="22" s="1"/>
  <c r="K242" i="22"/>
  <c r="I297" i="22"/>
  <c r="M297" i="22"/>
  <c r="K191" i="22"/>
  <c r="K202" i="22" s="1"/>
  <c r="L242" i="22"/>
  <c r="L256" i="22" s="1"/>
  <c r="J297" i="22"/>
  <c r="J311" i="22" s="1"/>
  <c r="F278" i="36"/>
  <c r="F274" i="36"/>
  <c r="F213" i="25"/>
  <c r="F162" i="28"/>
  <c r="F283" i="22"/>
  <c r="F286" i="22"/>
  <c r="F166" i="25"/>
  <c r="H170" i="36"/>
  <c r="H187" i="36" s="1"/>
  <c r="H198" i="36" s="1"/>
  <c r="F179" i="25"/>
  <c r="I174" i="36"/>
  <c r="F174" i="36" s="1"/>
  <c r="F193" i="25"/>
  <c r="H220" i="36"/>
  <c r="F226" i="25"/>
  <c r="H224" i="36"/>
  <c r="F224" i="36" s="1"/>
  <c r="F240" i="25"/>
  <c r="H231" i="22"/>
  <c r="F231" i="22" s="1"/>
  <c r="F235" i="28"/>
  <c r="H228" i="22"/>
  <c r="F220" i="28"/>
  <c r="F208" i="28"/>
  <c r="H180" i="22"/>
  <c r="F180" i="22" s="1"/>
  <c r="F189" i="28"/>
  <c r="H177" i="22"/>
  <c r="F174" i="28"/>
  <c r="F242" i="36"/>
  <c r="J202" i="22"/>
  <c r="B76" i="10"/>
  <c r="H237" i="36" l="1"/>
  <c r="I187" i="36"/>
  <c r="I198" i="36" s="1"/>
  <c r="H191" i="22"/>
  <c r="H202" i="22" s="1"/>
  <c r="F202" i="22" s="1"/>
  <c r="H242" i="22"/>
  <c r="F256" i="22" s="1"/>
  <c r="F170" i="36"/>
  <c r="F220" i="36"/>
  <c r="M35" i="21"/>
  <c r="K110" i="21"/>
  <c r="O110" i="21"/>
  <c r="L124" i="21"/>
  <c r="O124" i="21"/>
  <c r="F291" i="36"/>
  <c r="N124" i="21"/>
  <c r="M110" i="21"/>
  <c r="K124" i="21"/>
  <c r="N110" i="21"/>
  <c r="O97" i="21"/>
  <c r="M124" i="21"/>
  <c r="M97" i="21"/>
  <c r="N97" i="21"/>
  <c r="L110" i="21"/>
  <c r="F228" i="22"/>
  <c r="F177" i="22"/>
  <c r="K35" i="21"/>
  <c r="F311" i="22"/>
  <c r="M62" i="21"/>
  <c r="O48" i="21"/>
  <c r="N48" i="21"/>
  <c r="L48" i="21"/>
  <c r="N62" i="21"/>
  <c r="L62" i="21"/>
  <c r="F297" i="22"/>
  <c r="K48" i="21"/>
  <c r="O62" i="21"/>
  <c r="N35" i="21"/>
  <c r="M48" i="21"/>
  <c r="K62" i="21"/>
  <c r="O35" i="21"/>
  <c r="L35" i="21"/>
  <c r="H129" i="21"/>
  <c r="H128" i="21"/>
  <c r="H115" i="21"/>
  <c r="H114" i="21"/>
  <c r="H101" i="21"/>
  <c r="H100" i="21"/>
  <c r="B64" i="10"/>
  <c r="B71" i="10" s="1"/>
  <c r="F237" i="36" l="1"/>
  <c r="K97" i="21"/>
  <c r="F187" i="36"/>
  <c r="J110" i="21"/>
  <c r="F242" i="22"/>
  <c r="F191" i="22"/>
  <c r="F198" i="36"/>
  <c r="F305" i="36"/>
  <c r="J97" i="21"/>
  <c r="J124" i="21"/>
  <c r="J48" i="21"/>
  <c r="H48" i="21" s="1"/>
  <c r="J62" i="21"/>
  <c r="H62" i="21" s="1"/>
  <c r="J35" i="21"/>
  <c r="H35" i="21" s="1"/>
  <c r="B65" i="10"/>
  <c r="H97" i="21" l="1"/>
  <c r="F251" i="36"/>
  <c r="H110" i="21"/>
  <c r="H124" i="21"/>
  <c r="B66" i="10"/>
  <c r="B7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0"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24" authorId="0" shapeId="0" xr:uid="{00000000-0006-0000-0800-000001000000}">
      <text>
        <r>
          <rPr>
            <sz val="8"/>
            <color indexed="81"/>
            <rFont val="Tahoma"/>
            <family val="2"/>
          </rPr>
          <t>Parameter vastgesteld o.b.v. ECLI:NL:CBB:2019:634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58" authorId="0" shapeId="0" xr:uid="{00000000-0006-0000-1400-000001000000}">
      <text>
        <r>
          <rPr>
            <sz val="8"/>
            <color indexed="81"/>
            <rFont val="Tahoma"/>
            <family val="2"/>
          </rPr>
          <t>Inclusief Enduris</t>
        </r>
      </text>
    </comment>
    <comment ref="L106" authorId="0" shapeId="0" xr:uid="{00000000-0006-0000-1400-000002000000}">
      <text>
        <r>
          <rPr>
            <sz val="8"/>
            <color indexed="81"/>
            <rFont val="Tahoma"/>
            <family val="2"/>
          </rPr>
          <t>Inclusief Enduris</t>
        </r>
      </text>
    </comment>
    <comment ref="L154" authorId="0" shapeId="0" xr:uid="{00000000-0006-0000-1400-000003000000}">
      <text>
        <r>
          <rPr>
            <sz val="8"/>
            <color indexed="81"/>
            <rFont val="Tahoma"/>
            <family val="2"/>
          </rPr>
          <t>Inclusief Enduris</t>
        </r>
      </text>
    </comment>
    <comment ref="L202" authorId="0" shapeId="0" xr:uid="{00000000-0006-0000-1400-000004000000}">
      <text>
        <r>
          <rPr>
            <sz val="8"/>
            <color indexed="81"/>
            <rFont val="Tahoma"/>
            <family val="2"/>
          </rPr>
          <t>Inclusief Enduris</t>
        </r>
      </text>
    </comment>
    <comment ref="L256" authorId="0" shapeId="0" xr:uid="{00000000-0006-0000-1400-000005000000}">
      <text>
        <r>
          <rPr>
            <sz val="8"/>
            <color indexed="81"/>
            <rFont val="Tahoma"/>
            <family val="2"/>
          </rPr>
          <t>Inclusief Enduris</t>
        </r>
      </text>
    </comment>
    <comment ref="L311" authorId="0" shapeId="0" xr:uid="{00000000-0006-0000-1400-000006000000}">
      <text>
        <r>
          <rPr>
            <sz val="8"/>
            <color indexed="81"/>
            <rFont val="Tahoma"/>
            <family val="2"/>
          </rPr>
          <t>Inclusief Enduris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57" authorId="0" shapeId="0" xr:uid="{00000000-0006-0000-1800-000001000000}">
      <text>
        <r>
          <rPr>
            <sz val="8"/>
            <color indexed="81"/>
            <rFont val="Tahoma"/>
            <family val="2"/>
          </rPr>
          <t>Inclusief Enduris</t>
        </r>
      </text>
    </comment>
    <comment ref="L104" authorId="0" shapeId="0" xr:uid="{00000000-0006-0000-1800-000002000000}">
      <text>
        <r>
          <rPr>
            <sz val="8"/>
            <color indexed="81"/>
            <rFont val="Tahoma"/>
            <family val="2"/>
          </rPr>
          <t>Inclusief Enduris</t>
        </r>
      </text>
    </comment>
    <comment ref="L151" authorId="0" shapeId="0" xr:uid="{00000000-0006-0000-1800-000003000000}">
      <text>
        <r>
          <rPr>
            <sz val="8"/>
            <color indexed="81"/>
            <rFont val="Tahoma"/>
            <family val="2"/>
          </rPr>
          <t>Inclusief Enduris</t>
        </r>
      </text>
    </comment>
    <comment ref="L198" authorId="0" shapeId="0" xr:uid="{00000000-0006-0000-1800-000004000000}">
      <text>
        <r>
          <rPr>
            <sz val="8"/>
            <color indexed="81"/>
            <rFont val="Tahoma"/>
            <family val="2"/>
          </rPr>
          <t>Inclusief Enduris</t>
        </r>
      </text>
    </comment>
    <comment ref="L251" authorId="0" shapeId="0" xr:uid="{00000000-0006-0000-1800-000005000000}">
      <text>
        <r>
          <rPr>
            <sz val="8"/>
            <color indexed="81"/>
            <rFont val="Tahoma"/>
            <family val="2"/>
          </rPr>
          <t>Inclusief Enduris</t>
        </r>
      </text>
    </comment>
    <comment ref="L305" authorId="0" shapeId="0" xr:uid="{00000000-0006-0000-1800-000006000000}">
      <text>
        <r>
          <rPr>
            <sz val="8"/>
            <color indexed="81"/>
            <rFont val="Tahoma"/>
            <family val="2"/>
          </rPr>
          <t>Inclusief Enduris</t>
        </r>
      </text>
    </comment>
  </commentList>
</comments>
</file>

<file path=xl/sharedStrings.xml><?xml version="1.0" encoding="utf-8"?>
<sst xmlns="http://schemas.openxmlformats.org/spreadsheetml/2006/main" count="4243" uniqueCount="910">
  <si>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</si>
  <si>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</si>
  <si>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</si>
  <si>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</si>
  <si>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</si>
  <si>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</si>
  <si>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</si>
  <si>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</si>
  <si>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</si>
  <si>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</si>
  <si>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</si>
  <si>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</si>
  <si>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</si>
  <si>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Contactgegevens ACM</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</si>
  <si>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</si>
  <si>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</si>
  <si>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</si>
  <si>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</si>
  <si>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</si>
  <si>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</si>
  <si>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</si>
  <si>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</si>
  <si>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</si>
  <si>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</si>
  <si>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</si>
  <si>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</si>
  <si>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</si>
  <si>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</si>
  <si>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</si>
  <si>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</si>
  <si>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</si>
  <si>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</si>
  <si>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</si>
  <si>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</si>
  <si>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</si>
  <si>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</si>
  <si>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</si>
  <si>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</si>
  <si>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</si>
  <si>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</si>
  <si>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</si>
  <si>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</si>
  <si>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</si>
  <si>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</si>
  <si>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</si>
  <si>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</si>
  <si>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</si>
  <si>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</si>
  <si>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</si>
  <si>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</si>
  <si>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</si>
  <si>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</si>
  <si>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</si>
  <si>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</si>
  <si>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</si>
  <si>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</si>
  <si>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</si>
  <si>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</si>
  <si>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</si>
  <si>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</si>
  <si>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</si>
  <si>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</si>
  <si>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</si>
  <si>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</si>
  <si>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</si>
  <si>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</si>
  <si>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</si>
  <si>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</si>
  <si>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</si>
  <si>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</si>
  <si>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</si>
  <si>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Input operationele kosten - Transportdienst</t>
  </si>
  <si>
    <t>Enduris</t>
  </si>
  <si>
    <t>Enexis</t>
  </si>
  <si>
    <t>Liander</t>
  </si>
  <si>
    <t>RENDO</t>
  </si>
  <si>
    <t>Stedin</t>
  </si>
  <si>
    <t>Westland</t>
  </si>
  <si>
    <t>Inkoop</t>
  </si>
  <si>
    <t>Inkoop transport bij landelijk netbeheerder</t>
  </si>
  <si>
    <t>Inkoop transport bij regionale netbeheerder(s)</t>
  </si>
  <si>
    <t>Reguliere operationele kosten</t>
  </si>
  <si>
    <t>Personeelskosten, uitbesteed werk en andere externe kosten</t>
  </si>
  <si>
    <t>Overige kosten</t>
  </si>
  <si>
    <t>Voorzieningen</t>
  </si>
  <si>
    <t>Afschrijving debiteuren wegens fraude/leegstand </t>
  </si>
  <si>
    <t>Afschrijving debiteuren kleinverbruik overig</t>
  </si>
  <si>
    <t>Afschrijving debiteuren grootverbruik</t>
  </si>
  <si>
    <t>Totaal aan onttrekkingen uit voorzieningen</t>
  </si>
  <si>
    <t>Toezichtskosten</t>
  </si>
  <si>
    <t>OPEX 2019</t>
  </si>
  <si>
    <t>OPEX 2020</t>
  </si>
  <si>
    <t>EUR, pp 2019</t>
  </si>
  <si>
    <t>EUR, pp 2020</t>
  </si>
  <si>
    <t>Opgegeven opbrengsten niet-tariefgereguleerde activiteiten</t>
  </si>
  <si>
    <t>TD: Uitgevoerde werkzaamheden transportdienst (bijv. verwijderingen)</t>
  </si>
  <si>
    <t>TD: Opbrengst uit verhuur en verkoop materialen e.d.</t>
  </si>
  <si>
    <t>Diverse en overig 1 (zie toelichting in opmerking)</t>
  </si>
  <si>
    <t>Diverse en overig 2 (zie toelichting in opmerking)</t>
  </si>
  <si>
    <t>Diverse en overig 3 (zie toelichting in opmerking)</t>
  </si>
  <si>
    <t>Diverse en overig 4 (zie toelichting in opmerking)</t>
  </si>
  <si>
    <t>Diverse en overig 5 (zie toelichting in opmerking)</t>
  </si>
  <si>
    <t>Totaal</t>
  </si>
  <si>
    <t>Opgegeven te salderen kosten niet-tariefgereguleerde activiteiten</t>
  </si>
  <si>
    <t>TD + AD: Opbrengst uit verhuur en verkoop materialen e.d.</t>
  </si>
  <si>
    <t>Opgegeven niet-tariefinkomsten uit tariefgereguleerde activiteiten</t>
  </si>
  <si>
    <t>Fraude en leegstand: In rekening gebracht gas</t>
  </si>
  <si>
    <t>Fraude en leegstand: In rekening gebrachte overige kosten</t>
  </si>
  <si>
    <t>TD: In rekening gebrachte schades en storingen</t>
  </si>
  <si>
    <t>TD: In rekening gebrachte incasso, administratie- en aanmaningskosten</t>
  </si>
  <si>
    <t>Diverse en overig 6 (zie toelichting in opmerking)</t>
  </si>
  <si>
    <t>Opgegeven opbrengsten uit desinvesteringen</t>
  </si>
  <si>
    <t>Opbrengsten uit desinvesteringen</t>
  </si>
  <si>
    <t>Bedrag in rekening gebrachte kosten n.a.v. fraude en leegstand</t>
  </si>
  <si>
    <t>In rekening gebrachte transportvergoeding fraude en leegstand</t>
  </si>
  <si>
    <t>Overige opbrengsten 2019</t>
  </si>
  <si>
    <t>in EUR, pp 2019</t>
  </si>
  <si>
    <t>Input Overige opbrengsten- Transportdienst</t>
  </si>
  <si>
    <t>Op dit tabblad staan de gegevens die de netbeheerder hebben opgegeven in de reguleringsdata voor de overige opbrengsten van de transportdienst. Eventuele aanpassingen aan de data worden aangegeven in een roze kleur.</t>
  </si>
  <si>
    <t>Coteq</t>
  </si>
  <si>
    <t>Overige opbrengsten 2020</t>
  </si>
  <si>
    <t>in EUR, pp 2020</t>
  </si>
  <si>
    <t>Start-GAW (excl. bijzonderheden)</t>
  </si>
  <si>
    <t>Afschrijvingen Start-GAW</t>
  </si>
  <si>
    <t>Boekwaarde Start-GAW</t>
  </si>
  <si>
    <t>Nieuwe Investeringen (excl. Bijzonderheden)</t>
  </si>
  <si>
    <t>Afschrijvingen</t>
  </si>
  <si>
    <t>Boekwaarde</t>
  </si>
  <si>
    <t>Bijzonderheid: UI's</t>
  </si>
  <si>
    <t>Afschrijvingen UI's</t>
  </si>
  <si>
    <t>Boekwaarde UI's</t>
  </si>
  <si>
    <t>Bijzonderheid: overgenomen netten</t>
  </si>
  <si>
    <t>Afschrijvingen overgenomen netten</t>
  </si>
  <si>
    <t>Boekwaarde overgenomen netten</t>
  </si>
  <si>
    <t>GAW Import-TD</t>
  </si>
  <si>
    <t>Input operationele kosten- aansluitdienst</t>
  </si>
  <si>
    <t>AD: Verwijdering, reconstructie, modificatie en onderhoud aansluitingen</t>
  </si>
  <si>
    <t>AD: Afsluiten en heraansluiten</t>
  </si>
  <si>
    <t>AD: Opbrengst uit verhuur en verkoop materialen e.d.</t>
  </si>
  <si>
    <t>AD: In rekening gebrachte schades en storingen</t>
  </si>
  <si>
    <t>AD: In rekening gebrachte incasso, administratie- en aanmaningskosten</t>
  </si>
  <si>
    <t>Op dit tabblad staan de gegevens die de netbeheerder hebben opgegeven in de reguleringsdata over de overige opbrengsten van de aansluitdienst. Eventuele aanpassingen aan de data worden aangegeven in een roze kleur.</t>
  </si>
  <si>
    <t>GAW Import-AD</t>
  </si>
  <si>
    <t xml:space="preserve">Op dit tabblad worden de benodigde WACC en CPI gegevens opgehaald. </t>
  </si>
  <si>
    <t>%</t>
  </si>
  <si>
    <t>vanaf 2500 m3(n)/h</t>
  </si>
  <si>
    <t>OPEX 2018</t>
  </si>
  <si>
    <t>EUR, pp 2018</t>
  </si>
  <si>
    <t>Overige opbrengsten 2018</t>
  </si>
  <si>
    <t>in EUR, pp 2018</t>
  </si>
  <si>
    <t>OPHALEN RUWE OPEX</t>
  </si>
  <si>
    <t>OVERIGE OPBRENGSTEN</t>
  </si>
  <si>
    <t>TOTAAL NETTO-OPEX T.B.V. REGULERING</t>
  </si>
  <si>
    <t>WACC</t>
  </si>
  <si>
    <t>Op basis van</t>
  </si>
  <si>
    <t>GAW</t>
  </si>
  <si>
    <t>Berekening kapitaalkosten 2018</t>
  </si>
  <si>
    <t>Ophalen WACC</t>
  </si>
  <si>
    <t>Berekening kapitaalkosten 2019</t>
  </si>
  <si>
    <t>Berekening kapitaalkosten 2020</t>
  </si>
  <si>
    <t>AD: afsluiten en heraansluiten</t>
  </si>
  <si>
    <t>Berekening kapitaalkosten - AD</t>
  </si>
  <si>
    <t>Transportdienst</t>
  </si>
  <si>
    <t>Netto kosten 2018</t>
  </si>
  <si>
    <t>Reguliere operationele kosten 2018</t>
  </si>
  <si>
    <t>Totale reguliere kapitaalkosten 2018</t>
  </si>
  <si>
    <t>Netto kosten 2019</t>
  </si>
  <si>
    <t>Reguliere operationele kosten 2019</t>
  </si>
  <si>
    <t>Totale reguliere kapitaalkosten 2019</t>
  </si>
  <si>
    <t>Netto kosten 2020</t>
  </si>
  <si>
    <t>Reguliere operationele kosten 2020</t>
  </si>
  <si>
    <t>Totale reguliere kapitaalkosten 2020</t>
  </si>
  <si>
    <t>Aansluitdienst</t>
  </si>
  <si>
    <t>Totale reguliere kapitaalkosten 2015</t>
  </si>
  <si>
    <t>EUR, pp 2015</t>
  </si>
  <si>
    <t>Totale reguliere kapitaalkosten 2016</t>
  </si>
  <si>
    <t>EUR, pp 2016</t>
  </si>
  <si>
    <t>Totale reguliere kapitaalkosten 2017</t>
  </si>
  <si>
    <t>EUR, pp 2017</t>
  </si>
  <si>
    <t>OPEX 2015</t>
  </si>
  <si>
    <t>OPEX 2016</t>
  </si>
  <si>
    <t>OPEX 2017</t>
  </si>
  <si>
    <t>Overige opbrengsten 2015</t>
  </si>
  <si>
    <t>Overige opbrengsten 2016</t>
  </si>
  <si>
    <t>Overige opbrengsten 2017</t>
  </si>
  <si>
    <t>in EUR, pp 2015</t>
  </si>
  <si>
    <t>in EUR, pp 2016</t>
  </si>
  <si>
    <t>in EUR, pp 2017</t>
  </si>
  <si>
    <t>GAW 2015</t>
  </si>
  <si>
    <t>GAW 2016</t>
  </si>
  <si>
    <t>GAW 2017</t>
  </si>
  <si>
    <t>GAW 2018</t>
  </si>
  <si>
    <t>GAW 2019</t>
  </si>
  <si>
    <t>GAW 2020</t>
  </si>
  <si>
    <t>Berekening kapitaalkosten 2015</t>
  </si>
  <si>
    <t>Berekening kapitaalkosten 2016</t>
  </si>
  <si>
    <t>Berekening kapitaalkosten 2017</t>
  </si>
  <si>
    <t>WACC 2018</t>
  </si>
  <si>
    <t>WACC 2019</t>
  </si>
  <si>
    <t>WACC 2020</t>
  </si>
  <si>
    <t>WACC 2017</t>
  </si>
  <si>
    <t>Reguleringsdata 2015</t>
  </si>
  <si>
    <t>Reguleringsdata 2016</t>
  </si>
  <si>
    <t>Reguleringsdata 2017</t>
  </si>
  <si>
    <t>Reguleringsdata 2018</t>
  </si>
  <si>
    <t>Reguleringsdata 2019</t>
  </si>
  <si>
    <t>#</t>
  </si>
  <si>
    <t>Reguleringsparameters</t>
  </si>
  <si>
    <t>Netto; WACC 2016</t>
  </si>
  <si>
    <t>Netto; WACC 2017</t>
  </si>
  <si>
    <t>Netto; WACC 2018</t>
  </si>
  <si>
    <t>Totaal/algemeen</t>
  </si>
  <si>
    <t>Netto; WACC 2019</t>
  </si>
  <si>
    <t>Netto; WACC 2020</t>
  </si>
  <si>
    <t>RUWE OPERATIONELE KOSTEN</t>
  </si>
  <si>
    <t>Berekening netto-operationele kosten Transportdienst</t>
  </si>
  <si>
    <t>WACC-percentages voor berekening kapitaalkosten (reëel, voor belasting)</t>
  </si>
  <si>
    <t>WACC EI2026</t>
  </si>
  <si>
    <t>WACC-percentages voor berekening pv (reëel, voor belasting)</t>
  </si>
  <si>
    <t>WACC 2016</t>
  </si>
  <si>
    <t>Ophalen gegevens (1)</t>
  </si>
  <si>
    <t>Berekening bruto kapitaalkosten (2)</t>
  </si>
  <si>
    <t>Berekening afschrijvingen en GAW</t>
  </si>
  <si>
    <t>Berekening bruto kapitaalkosten</t>
  </si>
  <si>
    <t>Bruto, WACC 2016</t>
  </si>
  <si>
    <t>Totaal netto-kapitaalkosten ten bate van regulering (3)</t>
  </si>
  <si>
    <t>Bruto, WACC 2017</t>
  </si>
  <si>
    <t>Bruto, WACC 2018</t>
  </si>
  <si>
    <t>Bruto, WACC 2019</t>
  </si>
  <si>
    <t>Bruto, WACC EI2026</t>
  </si>
  <si>
    <t>Netto, WACC 2018</t>
  </si>
  <si>
    <t>Bruto, WACC 2020</t>
  </si>
  <si>
    <t>Netto WACC 2018</t>
  </si>
  <si>
    <t>Netto WACC EI2026</t>
  </si>
  <si>
    <t>Netto WACC 2019</t>
  </si>
  <si>
    <t>Netto WACC 2020</t>
  </si>
  <si>
    <t>Totale netto opex</t>
  </si>
  <si>
    <t>Berekening netto-operationele kosten - Aansluitdienst</t>
  </si>
  <si>
    <t>Netto operationele kosten (2/3)</t>
  </si>
  <si>
    <t>Netto operationele kosten (2-4)</t>
  </si>
  <si>
    <t xml:space="preserve">Reguliere operationele kosten 2015 </t>
  </si>
  <si>
    <t>Reguliere operationele kosten 2016</t>
  </si>
  <si>
    <t>Reguliere operationele kosten 2017</t>
  </si>
  <si>
    <t>Netto; WACC BI2021</t>
  </si>
  <si>
    <t>Netto; WACC EI2026</t>
  </si>
  <si>
    <t>Totaal reguliere kapitaalkosten 2018</t>
  </si>
  <si>
    <t>Totaal reguliere kapitaalkosten 2019</t>
  </si>
  <si>
    <t>WACC BI2021</t>
  </si>
  <si>
    <t>Bruto, WACC BI2021</t>
  </si>
  <si>
    <t>Netto WACC BI2021</t>
  </si>
  <si>
    <t xml:space="preserve">Dit tabblad betreft de berekening van de netto-operationele kosten  van de aansluitdient per jaar. Dit betreft vier stappen: 1) Eerst worden de ruwe operationele kosten gegevens worden opgehaald. 2) Vervolgens worden deze verminderd met de aanpassingen o.b.v ACM. 3) De overige opbrengsten worden geelimineerd uit de kostenbasis. Dit leidt tot de juiste kostenbasis per jaar. </t>
  </si>
  <si>
    <t>Berekening operationele kosten 2018</t>
  </si>
  <si>
    <t>Berekening operationele kosten 2019</t>
  </si>
  <si>
    <t>Berekening operationele kosten 2020</t>
  </si>
  <si>
    <t>Berekening netto operationele kosten transportdienst 2015</t>
  </si>
  <si>
    <t>Berekening netto operationele kosten transportdienst 2016</t>
  </si>
  <si>
    <t>Berekening netto operationele kosten transportdienst 2017</t>
  </si>
  <si>
    <t>Berekening netto operationele kosten transportdienst 2018</t>
  </si>
  <si>
    <t>Berekening netto operationele kosten transportdienst 2019</t>
  </si>
  <si>
    <t>Berekening netto operationele kosten transportdienst 2020</t>
  </si>
  <si>
    <t>Totale reguliere operationele kosten 2015</t>
  </si>
  <si>
    <t>Totale reguliere operationele kosten 2016</t>
  </si>
  <si>
    <t>Totale reguliere operationele kosten 2017</t>
  </si>
  <si>
    <t>Totale reguliere operationele kosten 2018</t>
  </si>
  <si>
    <t>Totale reguliere operationele kosten 2019</t>
  </si>
  <si>
    <t>Totale reguliere operationele kosten 2020</t>
  </si>
  <si>
    <t>Netto, WACC 2017</t>
  </si>
  <si>
    <t>Netto, WACC 2016</t>
  </si>
  <si>
    <t>Input Overige opbrengsten - aansluitdienst</t>
  </si>
  <si>
    <t>Berekening kapitaalkosten - TD</t>
  </si>
  <si>
    <t>Kostengegevens 2015 - 2020</t>
  </si>
  <si>
    <t>Berekening operationele kosten 2015</t>
  </si>
  <si>
    <t>Reguliere operationele kosten 2015</t>
  </si>
  <si>
    <t>Berekening operationele kosten 2016</t>
  </si>
  <si>
    <t>Berekening operationele kosten 2017</t>
  </si>
  <si>
    <t>Doorbelaste kosten buiten de Netwerkgroep</t>
  </si>
  <si>
    <t>Overige opbrengsten</t>
  </si>
  <si>
    <t xml:space="preserve">Opbrengsten uit koers, afrondings, prijs en magazijnverschillen  </t>
  </si>
  <si>
    <t>Verhuur en dienstverlening</t>
  </si>
  <si>
    <t>Verschil tussen gerapporteerde omzet en Codata p*q</t>
  </si>
  <si>
    <t>Dienstverlening</t>
  </si>
  <si>
    <t xml:space="preserve">Overige opbrengsten </t>
  </si>
  <si>
    <t>Verschil tussen gerapporteerde omzet en berekende aantallen x tarief</t>
  </si>
  <si>
    <t>Opbrengsten uit dataschoning gas KV</t>
  </si>
  <si>
    <t>Koers, afrondings, prijs en magazijnverschillen</t>
  </si>
  <si>
    <t xml:space="preserve">Koers, afrondings, prijs en magazijnverschillen </t>
  </si>
  <si>
    <t>subsidie</t>
  </si>
  <si>
    <t>Overige</t>
  </si>
  <si>
    <t>Subsidie</t>
  </si>
  <si>
    <t>Subsidies</t>
  </si>
  <si>
    <t>Captar correcties</t>
  </si>
  <si>
    <t>Tijdelijke aansluitingen</t>
  </si>
  <si>
    <t>Berekening correctie tariefruimte maatwerk (&gt;1600m3(n)/h)</t>
  </si>
  <si>
    <t>Op dit tabblad berekent de ACM bijdrage PAV en EAV ter correctie van de tariefruimte voor het aansluitpunt voor de categorieën &gt;1600m3(n)/h.</t>
  </si>
  <si>
    <t>Tarieven Aansluitdienst 2019</t>
  </si>
  <si>
    <t xml:space="preserve"> Omzet PAV &gt; 40 m3(n)/h</t>
  </si>
  <si>
    <t>Lage druk aansluitingen</t>
  </si>
  <si>
    <t>1600 t/m 2500 m3(n)/h</t>
  </si>
  <si>
    <t>Hoge druk aansluitingen</t>
  </si>
  <si>
    <t>Tarieven Aansluitdienst 2018</t>
  </si>
  <si>
    <t>Tarieven Aansluitdienst 2015</t>
  </si>
  <si>
    <t>Tarieven Aansluitdienst 2016</t>
  </si>
  <si>
    <t>Tarieven Aansluitdienst 2017</t>
  </si>
  <si>
    <t>Volumes 2015</t>
  </si>
  <si>
    <t>Volumes 2016</t>
  </si>
  <si>
    <t>Volumes 2017</t>
  </si>
  <si>
    <t>Volumes 2018</t>
  </si>
  <si>
    <t>Volumes 2019</t>
  </si>
  <si>
    <t>Correctie tariefruimte</t>
  </si>
  <si>
    <t>Endinet</t>
  </si>
  <si>
    <t>Correctie 2015</t>
  </si>
  <si>
    <t>Correctie 2016</t>
  </si>
  <si>
    <t>Correctie 2017</t>
  </si>
  <si>
    <t>Correctie 2018</t>
  </si>
  <si>
    <t>Correctie 2019</t>
  </si>
  <si>
    <t>Bijdrage rest van de aansluiting PAV 2015</t>
  </si>
  <si>
    <t>Bijdrage rest van de aansluiting PAV 2016</t>
  </si>
  <si>
    <t>Bijdrage rest van de aansluiting PAV 2017</t>
  </si>
  <si>
    <t>Bijdrage rest van de aansluiting PAV 2018</t>
  </si>
  <si>
    <t>Bijdrage rest van de aansluiting PAV 2019</t>
  </si>
  <si>
    <t>Opbrengsten niet-tariefgereguleerde activiteiten</t>
  </si>
  <si>
    <t>Correctie PAV nieuwe maatwerkcategorieën</t>
  </si>
  <si>
    <t>Opbrengsten activiteiten die niet langer tariefgereguleerd zijn</t>
  </si>
  <si>
    <t>In rekening gebrachte aansluitvergoeding fraude en leegstand</t>
  </si>
  <si>
    <t xml:space="preserve"> </t>
  </si>
  <si>
    <t>Op dit tabblad staat een overzicht met betrekking tot de GAW berekening (GAW, afschrijvingen, etc. en incl. UI's)</t>
  </si>
  <si>
    <t>Reguleringsdata 2015 tot en met 2020</t>
  </si>
  <si>
    <t>RD modules per regionale netbeheerder</t>
  </si>
  <si>
    <t>Endinet wordt op dit tabblad weergegeven omdat Endinet in 2015 zelfstandig tarieven hanteerde.</t>
  </si>
  <si>
    <t>Enexis inclusief Endinet</t>
  </si>
  <si>
    <t>Stedin inclusief Enduris</t>
  </si>
  <si>
    <t>Investeringen</t>
  </si>
  <si>
    <t>GAW model</t>
  </si>
  <si>
    <t>Kosten</t>
  </si>
  <si>
    <t>X-factor</t>
  </si>
  <si>
    <t>SO</t>
  </si>
  <si>
    <t>Samenhang van dit bestand met andere bestanden</t>
  </si>
  <si>
    <t>Vanaf 2020 zijn de categorieën 1600 t/m 2500 m3(n)/h en vanaf 2500 m3(n)/h voor zowel hoge als lage druk maatwerkcategorieën. Dat betekent dat er geen gereguleerd tarief meer voor geldt.  Om een dubbele vergoeding te voorkomen brengt de ACM deze tariefruimte in mindering op de operationele kosten.</t>
  </si>
  <si>
    <t>Netto kosten 2015</t>
  </si>
  <si>
    <t>Netto kosten 2016</t>
  </si>
  <si>
    <t>Netto kosten 2017</t>
  </si>
  <si>
    <t>GAW bestand per regionale netbeheerder</t>
  </si>
  <si>
    <t>Tarievenblad per regionale netbeheerder</t>
  </si>
  <si>
    <t>Doorbelaste kosten buiten de netwerkgroep</t>
  </si>
  <si>
    <t>Enexis incl. BV</t>
  </si>
  <si>
    <t xml:space="preserve">Enexis heeft per 2017 een deel van haar activa overgedragen naar personeel BV. Om hier rekening mee te kunnen houden in het x-factor model worden op dit tabblad de gegevens inclusief de activa en exclusief de activa die overgeheveld is naar het personeel BV weergegeven. </t>
  </si>
  <si>
    <t>WACC voor PV van 2015 naar 2016</t>
  </si>
  <si>
    <t>WACC voor PV van 2016 naar 2017</t>
  </si>
  <si>
    <t>WACC voor PV van 2017 naar 2018</t>
  </si>
  <si>
    <t>WACC voor PV van 2018 naar 2019</t>
  </si>
  <si>
    <t>WACC voor PV van 2019 naar 2020</t>
  </si>
  <si>
    <t>WACC 2015</t>
  </si>
  <si>
    <t>WACC 2021</t>
  </si>
  <si>
    <t>WACC bijlage bij methodebesluit 2014-2016</t>
  </si>
  <si>
    <t>WACC bijlage bij gewijzigd methodebesluit 2017-2021</t>
  </si>
  <si>
    <t>Inkoopkosten van netverliezen voor
regionale gastransportnetten</t>
  </si>
  <si>
    <t>Rapport door KYOS Energy Consulting BV (d.d. 17 maart 2021)</t>
  </si>
  <si>
    <t>Rapport netverliezen KYOS 2021</t>
  </si>
  <si>
    <t>In dit bestand wordt de reële WACC gehanteerd ondanks overstap naar het nominale stelsel, omdat het effect van deze overstap wordt verwerkt in de correctie kapitaalkosten in het x-factorbestand.</t>
  </si>
  <si>
    <t>Kostenbestand RNB's gas, tabblad 'Inkoopkosten transport' regel 58</t>
  </si>
  <si>
    <t xml:space="preserve">Op dit blad staan alle gegevens over de operationele kosten die de netbeheerders per jaar  hebben opgegeven in de reguleringsdata over de transportdienst . Aanpassingen aan de data staan in een roze kleur. Overige aanpassingen door ACM staan in het tabblad 'Berekening netto-opex'. </t>
  </si>
  <si>
    <t>Op dit tabblad staat een overzicht van e inputdata met betrekking tot de GAW berekening (GAW, afschrijvingen, etc. en incl. UI's). Met nieuwe investeringen worden de investeringen sinds 2004 bedoeld.</t>
  </si>
  <si>
    <t>Op dit blad staan alle gegevens over de operationele kosten die de netbeheerders per jaar  hebben opgegeven in de reguleringsdata over de aansluitdienst. Aanpassingen aan de data staan in een roze kleur. Overige aanpassingen door ACM staan in het tabblad 'Berekening netto-opex'.</t>
  </si>
  <si>
    <t>Nieuwe Investeringen (excl. bijzonderheden)</t>
  </si>
  <si>
    <t>GAW bestand per netbeheerder</t>
  </si>
  <si>
    <t>Gegevens Liander, Enexis en Stedin gecorrigeerd voor ruilverkaveling FNOP en Weert</t>
  </si>
  <si>
    <t>Gegevens Enexis en Stedin gecorrigeerd voor ruilverkaveling Weert</t>
  </si>
  <si>
    <t>De inputgegevens zijn gecorrigeerd voor de ruilverkaveling van FNOP (2015) en Weert (2015-2017).</t>
  </si>
  <si>
    <t>De inputgegevens zijn gecorrigeerd voor de overname van Endinet en voor de ruilverkaveling van FNOP (2015) en Weert (2015-2017).</t>
  </si>
  <si>
    <t>Enexis is inclusief Endinet en de input is gecorrigeerd voor de overdracht van FNOP (2015) en Weert (2015-2017).</t>
  </si>
  <si>
    <t xml:space="preserve">Dit tabblad betreft de berekening van de netto operationele kosten  van de transportdienst per jaar. Dit betreft vier stappen: 1) Eerst worden de ruwe opex gegevens worden opgehaald. 2) Vervolgens worden deze verminderd met de aanpassingen door de ACM. 3) De overige opbrengsten worden geëlimineerd uit de kostenbasis. 4) Als laatste worden (alleen in 2015) de effecten van de ruilverkaveling verwerkt. Dit leidt tot de juiste kostenbasis per jaar. </t>
  </si>
  <si>
    <t>WACC-percentages voor berekening kapitaalkosten maatstaf (reëel, voor belasting)</t>
  </si>
  <si>
    <t>WACC-percentages voor berekening kapitaalkosten pv (reëel, voor belasting)</t>
  </si>
  <si>
    <t>Omdat voor ruilverkaveling is gecorrigeerd betreft het op dit tabblad de netbeheerders Stedin, Liander en Enexis na de ruilverkaveling. Om de berekening overzichtelijk te houden doen we de berekening per jaar. In elk blokje halen we dus de gegevens voor dat jaar op, doen we de bewerkingen voor dat jaar en berekenen we de netto kapitaalkosten voor dat jaar. De kapitaalkosten worden elk jaar voor verschillende doeleinden met verschillende WACC's berekend.</t>
  </si>
  <si>
    <t>Dit tabblad betreft de berekening van de netto kapitaalkosten per jaar, voor zowel de PV als de maatstaf. Dit betreft drie stappen: 1) Eerst worden de ruwe gegevens voor de kapitaalkosten en overige opbrengsten opgehaald. 2) Vervolgens berekenen we de bruto kapitaalkosten 3) Tot slot worden de overige opbrengsten worden geëlimineerd van de kapitaalkosten en worden de overdrachten verwerkt.</t>
  </si>
  <si>
    <t>Totale reguliere kapitaalkosten t.b.v. PV 2015</t>
  </si>
  <si>
    <t>Totale reguliere kapitaalkosten t.b.v. PV  2016</t>
  </si>
  <si>
    <t>Totale reguliere kapitaalkosten t.b.v. PV 2016</t>
  </si>
  <si>
    <t>Totale reguliere kapitaalkosten t.b.v. PV 2020</t>
  </si>
  <si>
    <t>Totale reguliere kapitaalkosten maatstaf 2020</t>
  </si>
  <si>
    <t>Totale reguliere kapitaalkosten maatstaf 2019</t>
  </si>
  <si>
    <t>Totale reguliere kapitaalkosten t.b.v. PV 2019</t>
  </si>
  <si>
    <t>Totale reguliere kapitaalkosten maatstaf 2018</t>
  </si>
  <si>
    <t>Totale reguliere kapitaalkosten t.b.v. PV 2018</t>
  </si>
  <si>
    <t>Totale reguliere kapitaalkosten t.b.v. PV 2017</t>
  </si>
  <si>
    <t xml:space="preserve">Berekening bruto kapitaalkosten </t>
  </si>
  <si>
    <t>Dit tabblad betreft de berekening van de netto kapitaalkosten per jaar, voor zowel de PV als de maatstaf.. Dit betreft drie stappen: 1) Eerst worden de ruwe gegevens voor de kapitaalkosten en overige opbrengsten opgehaald. 2) Vervolgens berekenen we de bruto kapitaalkosten 3) Tot slot worden de overige opbrengsten worden geëlimineerd van de kapitaalkosten.</t>
  </si>
  <si>
    <t xml:space="preserve">Op dit tabblad worden alle gegevens verzameld die als input dienen voor het x-factorbestand. Dit betreft voor alle jaren de netbeheerders na ruilverkaveling. </t>
  </si>
  <si>
    <t>Netto</t>
  </si>
  <si>
    <t>Reguliere kapitaalkosten 2015</t>
  </si>
  <si>
    <t>Reguliere kapitaalkosten 2016</t>
  </si>
  <si>
    <t>Reguliere kapitaalkosten 2017</t>
  </si>
  <si>
    <t>Reguliere kapitaalkosten 2018</t>
  </si>
  <si>
    <t>Reguliere kapitaalkosten 2019</t>
  </si>
  <si>
    <t>Reguliere kapitaalkosten 2020</t>
  </si>
  <si>
    <t xml:space="preserve">Kosten t.b.v. productiviteitsverandering </t>
  </si>
  <si>
    <t xml:space="preserve">Kapitaalkosten t.b.v. productiviteitsverandering </t>
  </si>
  <si>
    <t>Kapitaalkosten t.b.v. maatstaf</t>
  </si>
  <si>
    <t>Operationele kosten t.b.v. maatstaf en productiviteitsverandering</t>
  </si>
  <si>
    <t>Bruto, WACC 2015/2016</t>
  </si>
  <si>
    <t>Netto; WACC 2015/2016</t>
  </si>
  <si>
    <t>Bruto, WACC 2016/2017</t>
  </si>
  <si>
    <t>Netto, WACC 2015/2016</t>
  </si>
  <si>
    <t>Netto, WACC 2016/2017</t>
  </si>
  <si>
    <t>Bruto, WACC 2017/2018</t>
  </si>
  <si>
    <t>Netto, WACC 2017/2018</t>
  </si>
  <si>
    <t>Bruto, WACC 2018/2019</t>
  </si>
  <si>
    <t>Netto WACC 2017/2018</t>
  </si>
  <si>
    <t>Netto, WACC 2018/2019</t>
  </si>
  <si>
    <t>Bruto, WACC 2019/2020</t>
  </si>
  <si>
    <t>Netto WACC 2018/2019</t>
  </si>
  <si>
    <t>Netto WACC 2019/2020</t>
  </si>
  <si>
    <t>In dit tabblad zijn de in reguleringsdata 2016 vastgestelde gewogen gemiddelde tarieven van Enexis en Endinet opgenomen. Deze wijken om die reden af van de in het Tarievenbesluit 2016 vastgestelde tarieven voor Enexis.</t>
  </si>
  <si>
    <t>Reguleringsdata 2015, tabel 7A.A, regel 11, kolom J</t>
  </si>
  <si>
    <t>Reguleringsdata 2015, tabel 7A.A, regel 12, kolom J</t>
  </si>
  <si>
    <t>Reguleringsdata 2015, tabel 7A.A, kolom J</t>
  </si>
  <si>
    <t>Reguleringsdata 2015, tabel 7A.A, regel 11, kolom N</t>
  </si>
  <si>
    <t>Reguleringsdata 2015, tabel 7A.A, regel 12, kolom N</t>
  </si>
  <si>
    <t>Reguleringsdata 2015, tabel 7A.A, kolom N</t>
  </si>
  <si>
    <t>Reguleringsdata 2015, tabel 7A.B, regel 27</t>
  </si>
  <si>
    <t>Reguleringsdata 2015, tabel 7A.B, regel 28</t>
  </si>
  <si>
    <t>Reguleringsdata 2015, tabel 7A.B, regel 29</t>
  </si>
  <si>
    <t>Reguleringsdata 2015, tabel 7A.B, regel 30</t>
  </si>
  <si>
    <t>Reguleringsdata 2015, tabel 7A.B, regel 31</t>
  </si>
  <si>
    <t>Reguleringsdata 2015, tabel 7A.B, regel 32</t>
  </si>
  <si>
    <t>Reguleringsdata 2015, tabel 7A.B, regel 33</t>
  </si>
  <si>
    <t>Reguleringsdata 2015, tabel 7A.B, regel 34</t>
  </si>
  <si>
    <t>Reguleringsdata 2015, tabel 7A.B, regel 35</t>
  </si>
  <si>
    <t>Reguleringsdata 2015, tabel 6, regel 14</t>
  </si>
  <si>
    <t>Reguleringsdata 2015, tabel 2.B.C, regel 59</t>
  </si>
  <si>
    <t>Reguleringsdata 2016, tabel 7A.A, regel 11, kolom J</t>
  </si>
  <si>
    <t>Reguleringsdata 2016, tabel 7A.A, regel 12, kolom J</t>
  </si>
  <si>
    <t>Reguleringsdata 2016, tabel 7A.A, kolom J</t>
  </si>
  <si>
    <t>Reguleringsdata 2016, tabel 7A.A, regel 11, kolom N</t>
  </si>
  <si>
    <t>Reguleringsdata 2016, tabel 7A.A, regel 12, kolom N</t>
  </si>
  <si>
    <t>Reguleringsdata 2016, tabel 7A.A, kolom N</t>
  </si>
  <si>
    <t>Reguleringsdata 2016, tabel 7A.B, regel 27</t>
  </si>
  <si>
    <t>Reguleringsdata 2016, tabel 7A.B, regel 28</t>
  </si>
  <si>
    <t>Reguleringsdata 2016, tabel 7A.B, regel 29</t>
  </si>
  <si>
    <t>Reguleringsdata 2016, tabel 7A.B, regel 30</t>
  </si>
  <si>
    <t>Reguleringsdata 2016, tabel 7A.B, regel 31</t>
  </si>
  <si>
    <t>Reguleringsdata 2016, tabel 7A.B, regel 32</t>
  </si>
  <si>
    <t>Reguleringsdata 2016, tabel 7A.B, regel 33</t>
  </si>
  <si>
    <t>Reguleringsdata 2016, tabel 7A.B, regel 34</t>
  </si>
  <si>
    <t>Reguleringsdata 2016, tabel 7A.B, regel 35</t>
  </si>
  <si>
    <t>Reguleringsdata 2016, tabel 2.B.C, regel 59</t>
  </si>
  <si>
    <t>Reguleringsdata 2016, tabel 6, regel 14</t>
  </si>
  <si>
    <t>Reguleringsdata 2017, tabel 7A.A, regel 11, kolom J</t>
  </si>
  <si>
    <t>Reguleringsdata 2017, tabel 7A.A, regel 12, kolom J</t>
  </si>
  <si>
    <t>Reguleringsdata 2017, tabel 7A.A, kolom J</t>
  </si>
  <si>
    <t>Reguleringsdata 2017, tabel 7A.A, regel 11, kolom N</t>
  </si>
  <si>
    <t>Reguleringsdata 2017, tabel 7A.A, regel 12, kolom N</t>
  </si>
  <si>
    <t>Reguleringsdata 2017, tabel 7A.A, kolom N</t>
  </si>
  <si>
    <t>Reguleringsdata 2017, tabel 7A.B, regel 27</t>
  </si>
  <si>
    <t>Reguleringsdata 2017, tabel 7A.B, regel 28</t>
  </si>
  <si>
    <t>Reguleringsdata 2017, tabel 7A.B, regel 29</t>
  </si>
  <si>
    <t>Reguleringsdata 2017, tabel 7A.B, regel 30</t>
  </si>
  <si>
    <t>Reguleringsdata 2017, tabel 7A.B, regel 31</t>
  </si>
  <si>
    <t>Reguleringsdata 2017, tabel 7A.B, regel 32</t>
  </si>
  <si>
    <t>Reguleringsdata 2017, tabel 7A.B, regel 33</t>
  </si>
  <si>
    <t>Reguleringsdata 2017, tabel 7A.B, regel 34</t>
  </si>
  <si>
    <t>Reguleringsdata 2017, tabel 7A.B, regel 35</t>
  </si>
  <si>
    <t>Reguleringsdata 2017, tabel 2.B.C, regel 59</t>
  </si>
  <si>
    <t>Reguleringsdata 2017, tabel 6, regel 14</t>
  </si>
  <si>
    <t>Reguleringsdata 2018, tabel 7A.A, regel 11, kolom J</t>
  </si>
  <si>
    <t>Reguleringsdata 2018, tabel 7A.A, regel 12, kolom J</t>
  </si>
  <si>
    <t>Reguleringsdata 2018, tabel 7A.A, kolom J</t>
  </si>
  <si>
    <t>Reguleringsdata 2018, tabel 7A.A, regel 11, kolom N</t>
  </si>
  <si>
    <t>Reguleringsdata 2018, tabel 7A.A, regel 12, kolom N</t>
  </si>
  <si>
    <t>Reguleringsdata 2018, tabel 7A.A, kolom N</t>
  </si>
  <si>
    <t>Reguleringsdata 2018, tabel 7A.B, regel 27</t>
  </si>
  <si>
    <t>Reguleringsdata 2018, tabel 7A.B, regel 28</t>
  </si>
  <si>
    <t>Reguleringsdata 2018, tabel 7A.B, regel 29</t>
  </si>
  <si>
    <t>Reguleringsdata 2018, tabel 7A.B, regel 30</t>
  </si>
  <si>
    <t>Reguleringsdata 2018, tabel 7A.B, regel 31</t>
  </si>
  <si>
    <t>Reguleringsdata 2018, tabel 7A.B, regel 32</t>
  </si>
  <si>
    <t>Reguleringsdata 2018, tabel 7A.B, regel 33</t>
  </si>
  <si>
    <t>Reguleringsdata 2018, tabel 7A.B, regel 34</t>
  </si>
  <si>
    <t>Reguleringsdata 2018, tabel 7A.B, regel 35</t>
  </si>
  <si>
    <t>Reguleringsdata 2018, tabel 2.B.C, regel 59</t>
  </si>
  <si>
    <t>Reguleringsdata 2018, tabel 6, regel 14</t>
  </si>
  <si>
    <t>Reguleringsdata 2019, tabel 7A.A, regel 11, kolom J</t>
  </si>
  <si>
    <t>Reguleringsdata 2019, tabel 7A.A, regel 12, kolom J</t>
  </si>
  <si>
    <t>Reguleringsdata 2019, tabel 7A.A, kolom J</t>
  </si>
  <si>
    <t>Reguleringsdata 2019, tabel 7A.A, regel 11, kolom N</t>
  </si>
  <si>
    <t>Reguleringsdata 2019, tabel 7A.A, regel 12, kolom N</t>
  </si>
  <si>
    <t>Reguleringsdata 2019, tabel 7A.A, kolom N</t>
  </si>
  <si>
    <t>Reguleringsdata 2019, tabel 7A.B, regel 27</t>
  </si>
  <si>
    <t>Reguleringsdata 2019, tabel 7A.B, regel 28</t>
  </si>
  <si>
    <t>Reguleringsdata 2019, tabel 7A.B, regel 29</t>
  </si>
  <si>
    <t>Reguleringsdata 2019, tabel 7A.B, regel 30</t>
  </si>
  <si>
    <t>Reguleringsdata 2019, tabel 7A.B, regel 31</t>
  </si>
  <si>
    <t>Reguleringsdata 2019, tabel 7A.B, regel 32</t>
  </si>
  <si>
    <t>Reguleringsdata 2019, tabel 7A.B, regel 33</t>
  </si>
  <si>
    <t>Reguleringsdata 2019, tabel 7A.B, regel 34</t>
  </si>
  <si>
    <t>Reguleringsdata 2019, tabel 7A.B, regel 35</t>
  </si>
  <si>
    <t>Reguleringsdata 2019, tabel 2.B.C, regel 59</t>
  </si>
  <si>
    <t>Reguleringsdata 2019, tabel 6, regel 14</t>
  </si>
  <si>
    <t>Reguleringsdata 2015, tabel 3A, regel 17</t>
  </si>
  <si>
    <t>Reguleringsdata 2015, tabel 3A, regel 18</t>
  </si>
  <si>
    <t>Reguleringsdata 2015, tabel 3A, regel 19</t>
  </si>
  <si>
    <t>Reguleringsdata 2015, tabel 3A, regel 26</t>
  </si>
  <si>
    <t>Reguleringsdata 2015, tabel 3A, regel 27</t>
  </si>
  <si>
    <t>Reguleringsdata 2015, tabel 3A, regel 28</t>
  </si>
  <si>
    <t>Reguleringsdata 2015, tabel 3A, regel 29</t>
  </si>
  <si>
    <t>Reguleringsdata 2016, tabel 3A, regel 18</t>
  </si>
  <si>
    <t>Reguleringsdata 2016, tabel 3A, regel 19</t>
  </si>
  <si>
    <t>Reguleringsdata 2016, tabel 3A, regel 27</t>
  </si>
  <si>
    <t>Reguleringsdata 2016, tabel 3A, regel 28</t>
  </si>
  <si>
    <t>Reguleringsdata 2016, tabel 3A, regel 29</t>
  </si>
  <si>
    <t>Reguleringsdata 2017, tabel 3A, regel 18</t>
  </si>
  <si>
    <t>Reguleringsdata 2017, tabel 3A, regel 19</t>
  </si>
  <si>
    <t>Reguleringsdata 2017, tabel 3A, regel 27</t>
  </si>
  <si>
    <t>Reguleringsdata 2017, tabel 3A, regel 28</t>
  </si>
  <si>
    <t>Reguleringsdata 2017, tabel 3A, regel 29</t>
  </si>
  <si>
    <t>Reguleringsdata 2018, tabel 3A, regel 18</t>
  </si>
  <si>
    <t>Reguleringsdata 2018, tabel 3A, regel 19</t>
  </si>
  <si>
    <t>Reguleringsdata 2018, tabel 3A, regel 27</t>
  </si>
  <si>
    <t>Reguleringsdata 2018, tabel 3A, regel 28</t>
  </si>
  <si>
    <t>Reguleringsdata 2018, tabel 3A, regel 29</t>
  </si>
  <si>
    <t>Reguleringsdata 2019, tabel 3A, regel 18</t>
  </si>
  <si>
    <t>Reguleringsdata 2019, tabel 3A, regel 19</t>
  </si>
  <si>
    <t>Reguleringsdata 2019, tabel 3A, regel 27</t>
  </si>
  <si>
    <t>Reguleringsdata 2019, tabel 3A, regel 28</t>
  </si>
  <si>
    <t>Reguleringsdata 2019, tabel 3A, regel 29</t>
  </si>
  <si>
    <t>Reguleringsdata 2015, tabel 3B, regel 14 + regel 35, kolom O</t>
  </si>
  <si>
    <t>Reguleringsdata 2015, tabel 3B, regel 15 + regel 36, kolom O</t>
  </si>
  <si>
    <t>Reguleringsdata 2015, tabel 3B, regel 16 + regel 37, kolom O</t>
  </si>
  <si>
    <t>Reguleringsdata 2015, tabel 3B, regel 23 + regel 44, kolom O</t>
  </si>
  <si>
    <t>Reguleringsdata 2015, tabel 3B, regel 25 + regel 46, kolom O</t>
  </si>
  <si>
    <t>Reguleringsdata 2019, tabel 3B, regel 14 + regel 35, kolom O</t>
  </si>
  <si>
    <t>Reguleringsdata 2019, tabel 3B, regel 15 + regel 36, kolom O</t>
  </si>
  <si>
    <t>Reguleringsdata 2019, tabel 3B, regel 16 + regel 37, kolom O</t>
  </si>
  <si>
    <t>Reguleringsdata 2019, tabel 3B, regel 23 + regel 44, kolom O</t>
  </si>
  <si>
    <t>Reguleringsdata 2019, tabel 3B, regel 25 + regel 46, kolom O</t>
  </si>
  <si>
    <t>Reguleringsdata 2018, tabel 3B, regel 14 + regel 35, kolom O</t>
  </si>
  <si>
    <t>Reguleringsdata 2018, tabel 3B, regel 15 + regel 36, kolom O</t>
  </si>
  <si>
    <t>Reguleringsdata 2018, tabel 3B, regel 16 + regel 37, kolom O</t>
  </si>
  <si>
    <t>Reguleringsdata 2018, tabel 3B, regel 23 + regel 44, kolom O</t>
  </si>
  <si>
    <t>Reguleringsdata 2018, tabel 3B, regel 25 + regel 46, kolom O</t>
  </si>
  <si>
    <t>Reguleringsdata 2017, tabel 3B, regel 14 + regel 35, kolom O</t>
  </si>
  <si>
    <t>Reguleringsdata 2017, tabel 3B, regel 15 + regel 36, kolom O</t>
  </si>
  <si>
    <t>Reguleringsdata 2017, tabel 3B, regel 16 + regel 37, kolom O</t>
  </si>
  <si>
    <t>Reguleringsdata 2017, tabel 3B, regel 23 + regel 44, kolom O</t>
  </si>
  <si>
    <t>Reguleringsdata 2017, tabel 3B, regel 25 + regel 46, kolom O</t>
  </si>
  <si>
    <t>Reguleringsdata 2016, tabel 3B, regel 14 + regel 35, kolom O</t>
  </si>
  <si>
    <t>Reguleringsdata 2016, tabel 3B, regel 15 + regel 36, kolom O</t>
  </si>
  <si>
    <t>Reguleringsdata 2016, tabel 3B, regel 16 + regel 37, kolom O</t>
  </si>
  <si>
    <t>Reguleringsdata 2016, tabel 3B, regel 23 + regel 44, kolom O</t>
  </si>
  <si>
    <t>Reguleringsdata 2016, tabel 3B, regel 25 + regel 46, kolom O</t>
  </si>
  <si>
    <t>Reguleringsdata 2015, tabel 7B.A, regel 12, kolom J</t>
  </si>
  <si>
    <t>Reguleringsdata 2015, tabel 7B.A, kolom J</t>
  </si>
  <si>
    <t>Reguleringsdata 2015, tabel 7B.A, regel 12, kolom N</t>
  </si>
  <si>
    <t>Reguleringsdata 2015, tabel 7B.A, kolom N</t>
  </si>
  <si>
    <t>Reguleringsdata 2015, tabel 7B.B, regel 29</t>
  </si>
  <si>
    <t>Reguleringsdata 2015, tabel 7B.B, regel 30</t>
  </si>
  <si>
    <t>Reguleringsdata 2015, tabel 7B.B, regel 31</t>
  </si>
  <si>
    <t>Reguleringsdata 2015, tabel 7B.B, regel 32</t>
  </si>
  <si>
    <t>Reguleringsdata 2015, tabel 7B.B, regel 33</t>
  </si>
  <si>
    <t>Reguleringsdata 2015, tabel 7B.B, regel 34</t>
  </si>
  <si>
    <t>Reguleringsdata 2015, tabel 7B.A, regel 13, kolom J</t>
  </si>
  <si>
    <t>Reguleringsdata 2015, tabel 7B.A, regel 14, kolom J</t>
  </si>
  <si>
    <t>Reguleringsdata 2015, tabel 7B.A, regel 13, kolom N</t>
  </si>
  <si>
    <t>Reguleringsdata 2015, tabel 7B.A, regel 14, kolom N</t>
  </si>
  <si>
    <t>Reguleringsdata 2015, tabel 7B.B, regel 35</t>
  </si>
  <si>
    <t>Reguleringsdata 2015, tabel 7B.B, regel 36</t>
  </si>
  <si>
    <t>Reguleringsdata 2015, tabel 7B.B, regel 37</t>
  </si>
  <si>
    <t>Reguleringsdata 2015, tabel 2.D.B, regel 30</t>
  </si>
  <si>
    <t>Reguleringsdata 2016, tabel 7B.A, regel 12, kolom J</t>
  </si>
  <si>
    <t>Reguleringsdata 2016, tabel 7B.A, regel 13, kolom J</t>
  </si>
  <si>
    <t>Reguleringsdata 2016, tabel 7B.A, regel 14, kolom J</t>
  </si>
  <si>
    <t>Reguleringsdata 2016, tabel 7B.A, kolom J</t>
  </si>
  <si>
    <t>Reguleringsdata 2016, tabel 7B.A, regel 12, kolom N</t>
  </si>
  <si>
    <t>Reguleringsdata 2016, tabel 7B.A, regel 13, kolom N</t>
  </si>
  <si>
    <t>Reguleringsdata 2016, tabel 7B.A, regel 14, kolom N</t>
  </si>
  <si>
    <t>Reguleringsdata 2016, tabel 7B.A, kolom N</t>
  </si>
  <si>
    <t>Reguleringsdata 2016, tabel 7B.B, regel 29</t>
  </si>
  <si>
    <t>Reguleringsdata 2016, tabel 7B.B, regel 30</t>
  </si>
  <si>
    <t>Reguleringsdata 2016, tabel 7B.B, regel 31</t>
  </si>
  <si>
    <t>Reguleringsdata 2016, tabel 7B.B, regel 32</t>
  </si>
  <si>
    <t>Reguleringsdata 2016, tabel 7B.B, regel 33</t>
  </si>
  <si>
    <t>Reguleringsdata 2016, tabel 7B.B, regel 34</t>
  </si>
  <si>
    <t>Reguleringsdata 2016, tabel 7B.B, regel 35</t>
  </si>
  <si>
    <t>Reguleringsdata 2016, tabel 7B.B, regel 36</t>
  </si>
  <si>
    <t>Reguleringsdata 2016, tabel 7B.B, regel 37</t>
  </si>
  <si>
    <t>Reguleringsdata 2016, tabel 2.D.B, regel 30</t>
  </si>
  <si>
    <t>Reguleringsdata 2017, tabel 7B.A, regel 12, kolom J</t>
  </si>
  <si>
    <t>Reguleringsdata 2017, tabel 7B.A, regel 13, kolom J</t>
  </si>
  <si>
    <t>Reguleringsdata 2017, tabel 7B.A, regel 14, kolom J</t>
  </si>
  <si>
    <t>Reguleringsdata 2017, tabel 7B.A, kolom J</t>
  </si>
  <si>
    <t>Reguleringsdata 2017, tabel 7B.A, regel 12, kolom N</t>
  </si>
  <si>
    <t>Reguleringsdata 2017, tabel 7B.A, regel 13, kolom N</t>
  </si>
  <si>
    <t>Reguleringsdata 2017, tabel 7B.A, regel 14, kolom N</t>
  </si>
  <si>
    <t>Reguleringsdata 2017, tabel 7B.A, kolom N</t>
  </si>
  <si>
    <t>Reguleringsdata 2017, tabel 7B.B, regel 29</t>
  </si>
  <si>
    <t>Reguleringsdata 2017, tabel 7B.B, regel 30</t>
  </si>
  <si>
    <t>Reguleringsdata 2017, tabel 7B.B, regel 31</t>
  </si>
  <si>
    <t>Reguleringsdata 2017, tabel 7B.B, regel 32</t>
  </si>
  <si>
    <t>Reguleringsdata 2017, tabel 7B.B, regel 33</t>
  </si>
  <si>
    <t>Reguleringsdata 2017, tabel 7B.B, regel 34</t>
  </si>
  <si>
    <t>Reguleringsdata 2017, tabel 7B.B, regel 35</t>
  </si>
  <si>
    <t>Reguleringsdata 2017, tabel 7B.B, regel 36</t>
  </si>
  <si>
    <t>Reguleringsdata 2017, tabel 7B.B, regel 37</t>
  </si>
  <si>
    <t>Reguleringsdata 2017, tabel 2.D.B, regel 30</t>
  </si>
  <si>
    <t>Reguleringsdata 2018, tabel 7B.A, regel 12, kolom J</t>
  </si>
  <si>
    <t>Reguleringsdata 2018, tabel 7B.A, regel 13, kolom J</t>
  </si>
  <si>
    <t>Reguleringsdata 2018, tabel 7B.A, regel 14, kolom J</t>
  </si>
  <si>
    <t>Reguleringsdata 2018, tabel 7B.A, kolom J</t>
  </si>
  <si>
    <t>Reguleringsdata 2018, tabel 7B.A, regel 12, kolom N</t>
  </si>
  <si>
    <t>Reguleringsdata 2018, tabel 7B.A, regel 13, kolom N</t>
  </si>
  <si>
    <t>Reguleringsdata 2018, tabel 7B.A, regel 14, kolom N</t>
  </si>
  <si>
    <t>Reguleringsdata 2018, tabel 7B.A, kolom N</t>
  </si>
  <si>
    <t>Reguleringsdata 2018, tabel 7B.B, regel 29</t>
  </si>
  <si>
    <t>Reguleringsdata 2018, tabel 7B.B, regel 30</t>
  </si>
  <si>
    <t>Reguleringsdata 2018, tabel 7B.B, regel 31</t>
  </si>
  <si>
    <t>Reguleringsdata 2018, tabel 7B.B, regel 32</t>
  </si>
  <si>
    <t>Reguleringsdata 2018, tabel 7B.B, regel 33</t>
  </si>
  <si>
    <t>Reguleringsdata 2018, tabel 7B.B, regel 34</t>
  </si>
  <si>
    <t>Reguleringsdata 2018, tabel 7B.B, regel 35</t>
  </si>
  <si>
    <t>Reguleringsdata 2018, tabel 7B.B, regel 36</t>
  </si>
  <si>
    <t>Reguleringsdata 2018, tabel 7B.B, regel 37</t>
  </si>
  <si>
    <t>Reguleringsdata 2018, tabel 2.D.B, regel 30</t>
  </si>
  <si>
    <t>Reguleringsdata 2019, tabel 7B.A, regel 12, kolom J</t>
  </si>
  <si>
    <t>Reguleringsdata 2019, tabel 7B.A, regel 13, kolom J</t>
  </si>
  <si>
    <t>Reguleringsdata 2019, tabel 7B.A, regel 14, kolom J</t>
  </si>
  <si>
    <t>Reguleringsdata 2019, tabel 7B.A, kolom J</t>
  </si>
  <si>
    <t>Reguleringsdata 2019, tabel 7B.A, regel 12, kolom N</t>
  </si>
  <si>
    <t>Reguleringsdata 2019, tabel 7B.A, regel 13, kolom N</t>
  </si>
  <si>
    <t>Reguleringsdata 2019, tabel 7B.A, regel 14, kolom N</t>
  </si>
  <si>
    <t>Reguleringsdata 2019, tabel 7B.A, kolom N</t>
  </si>
  <si>
    <t>Reguleringsdata 2019, tabel 7B.B, regel 29</t>
  </si>
  <si>
    <t>Reguleringsdata 2019, tabel 7B.B, regel 30</t>
  </si>
  <si>
    <t>Reguleringsdata 2019, tabel 7B.B, regel 31</t>
  </si>
  <si>
    <t>Reguleringsdata 2019, tabel 7B.B, regel 32</t>
  </si>
  <si>
    <t>Reguleringsdata 2019, tabel 7B.B, regel 33</t>
  </si>
  <si>
    <t>Reguleringsdata 2019, tabel 7B.B, regel 34</t>
  </si>
  <si>
    <t>Reguleringsdata 2019, tabel 7B.B, regel 35</t>
  </si>
  <si>
    <t>Reguleringsdata 2019, tabel 7B.B, regel 36</t>
  </si>
  <si>
    <t>Reguleringsdata 2019, tabel 7B.B, regel 37</t>
  </si>
  <si>
    <t>Reguleringsdata 2019, tabel 2.D.B, regel 30</t>
  </si>
  <si>
    <t>Reguleringsdata 2015, tabel 5A.B, regel 42, kolom G</t>
  </si>
  <si>
    <t>Reguleringsdata 2015, tabel 5A.B, regel 43, kolom G</t>
  </si>
  <si>
    <t>Reguleringsdata 2015, tabel 5A.B, regel 54, kolom G</t>
  </si>
  <si>
    <t>Reguleringsdata 2015, tabel 5A.B, regel 55, kolom G</t>
  </si>
  <si>
    <t>Reguleringsdata 2016, tabel 5A.B, regel 42, kolom G</t>
  </si>
  <si>
    <t>Reguleringsdata 2016, tabel 5A.B, regel 43, kolom G</t>
  </si>
  <si>
    <t>Reguleringsdata 2016, tabel 5A.B, regel 54, kolom G</t>
  </si>
  <si>
    <t>Reguleringsdata 2016, tabel 5A.B, regel 55, kolom G</t>
  </si>
  <si>
    <t>Reguleringsdata 2017, tabel 5A.B, regel 42, kolom G</t>
  </si>
  <si>
    <t>Reguleringsdata 2017, tabel 5A.B, regel 43, kolom G</t>
  </si>
  <si>
    <t>Reguleringsdata 2017, tabel 5A.B, regel 54, kolom G</t>
  </si>
  <si>
    <t>Reguleringsdata 2017, tabel 5A.B, regel 55, kolom G</t>
  </si>
  <si>
    <t>Reguleringsdata 2018, tabel 5A.B, regel 42, kolom G</t>
  </si>
  <si>
    <t>Reguleringsdata 2018, tabel 5A.B, regel 43, kolom G</t>
  </si>
  <si>
    <t>Reguleringsdata 2018, tabel 5A.B, regel 54, kolom G</t>
  </si>
  <si>
    <t>Reguleringsdata 2018, tabel 5A.B, regel 55, kolom G</t>
  </si>
  <si>
    <t>Reguleringsdata 2019, tabel 5A.B, regel 42, kolom G</t>
  </si>
  <si>
    <t>Reguleringsdata 2019, tabel 5A.B, regel 43, kolom G</t>
  </si>
  <si>
    <t>Reguleringsdata 2019, tabel 5A.B, regel 54, kolom G</t>
  </si>
  <si>
    <t>Reguleringsdata 2019, tabel 5A.B, regel 55, kolom G</t>
  </si>
  <si>
    <t>Reguleringsdata 2015, tabel 5A.B, regel 42, kolom S</t>
  </si>
  <si>
    <t>Reguleringsdata 2015, tabel 5A.B, regel 43, kolom S</t>
  </si>
  <si>
    <t>Reguleringsdata 2015, tabel 5A.B, regel 54, kolom S</t>
  </si>
  <si>
    <t>Reguleringsdata 2015, tabel 5A.B, regel 55, kolom S</t>
  </si>
  <si>
    <t>Reguleringsdata 2016, tabel 5A.B, regel 42, kolom S</t>
  </si>
  <si>
    <t>Reguleringsdata 2016, tabel 5A.B, regel 43, kolom S</t>
  </si>
  <si>
    <t>Reguleringsdata 2016, tabel 5A.B, regel 54, kolom S</t>
  </si>
  <si>
    <t>Reguleringsdata 2016, tabel 5A.B, regel 55, kolom S</t>
  </si>
  <si>
    <t>Reguleringsdata 2017, tabel 5A.B, regel 42, kolom S</t>
  </si>
  <si>
    <t>Reguleringsdata 2017, tabel 5A.B, regel 43, kolom S</t>
  </si>
  <si>
    <t>Reguleringsdata 2017, tabel 5A.B, regel 54, kolom S</t>
  </si>
  <si>
    <t>Reguleringsdata 2017, tabel 5A.B, regel 55, kolom S</t>
  </si>
  <si>
    <t>Reguleringsdata 2018, tabel 5A.B, regel 42, kolom S</t>
  </si>
  <si>
    <t>Reguleringsdata 2018, tabel 5A.B, regel 43, kolom S</t>
  </si>
  <si>
    <t>Reguleringsdata 2018, tabel 5A.B, regel 54, kolom S</t>
  </si>
  <si>
    <t>Reguleringsdata 2018, tabel 5A.B, regel 55, kolom S</t>
  </si>
  <si>
    <t>Reguleringsdata 2019, tabel 5A.B, regel 42, kolom S</t>
  </si>
  <si>
    <t>Reguleringsdata 2019, tabel 5A.B, regel 43, kolom S</t>
  </si>
  <si>
    <t>Reguleringsdata 2019, tabel 5A.B, regel 54, kolom S</t>
  </si>
  <si>
    <t>Reguleringsdata 2019, tabel 5A.B, regel 55, kolom S</t>
  </si>
  <si>
    <t>Reguleringsdata 2016, tabel 3A, regel 15</t>
  </si>
  <si>
    <t>Reguleringsdata 2016, tabel 3A, regel 20</t>
  </si>
  <si>
    <t>Reguleringsdata 2016, tabel 3A, regel 30</t>
  </si>
  <si>
    <t>Reguleringsdata 2017, tabel 3A, regel 15</t>
  </si>
  <si>
    <t>Reguleringsdata 2018, tabel 3A, regel 15</t>
  </si>
  <si>
    <t>Reguleringsdata 2019, tabel 3A, regel 15</t>
  </si>
  <si>
    <t>Reguleringsdata 2016, tabel 6, regel 23</t>
  </si>
  <si>
    <t>Reguleringsdata 2017, tabel 6, regel 23</t>
  </si>
  <si>
    <t>Reguleringsdata 2018, tabel 6, regel 23</t>
  </si>
  <si>
    <t>Reguleringsdata 2019, tabel 6, regel 23</t>
  </si>
  <si>
    <t>Reguleringsdata 2016, tabel 7A.B, regel 36</t>
  </si>
  <si>
    <t>Reguleringsdata 2017, tabel 3A, regel 20</t>
  </si>
  <si>
    <t>Reguleringsdata 2017, tabel 3A, regel 30</t>
  </si>
  <si>
    <t>Reguleringsdata 2018, tabel 3A, regel 20</t>
  </si>
  <si>
    <t>Reguleringsdata 2018, tabel 3A, regel 30</t>
  </si>
  <si>
    <t>Reguleringsdata 2019, tabel 3A, regel 20</t>
  </si>
  <si>
    <t>Reguleringsdata 2019, tabel 3A, regel 30</t>
  </si>
  <si>
    <t>Reguleringsdata 2017, tabel 3B, regel 24, kolom O</t>
  </si>
  <si>
    <t>Reguleringsdata 2017, tabel 3B, regel 45, kolom O</t>
  </si>
  <si>
    <t>Reguleringsdata 2015, tabel 3B, regel 24, kolom O</t>
  </si>
  <si>
    <t>Reguleringsdata 2016, tabel 3B, regel 24, kolom O</t>
  </si>
  <si>
    <t>Reguleringsdata 2018, tabel 3B, regel 24, kolom O</t>
  </si>
  <si>
    <t>Reguleringsdata 2019, tabel 3B, regel 24, kolom O</t>
  </si>
  <si>
    <t>Reguleringsdata 2015, tabel 3B, regel 45, kolom O</t>
  </si>
  <si>
    <t>Reguleringsdata 2016, tabel 3B, regel 45, kolom O</t>
  </si>
  <si>
    <t>Reguleringsdata 2018, tabel 3B, regel 45, kolom O</t>
  </si>
  <si>
    <t>Reguleringsdata 2019, tabel 3B, regel 45, kolom O</t>
  </si>
  <si>
    <t>Reguleringsdata 2017, tabel 7A.B, regel 36</t>
  </si>
  <si>
    <t>Reguleringsdata 2018, tabel 7A.B, regel 36</t>
  </si>
  <si>
    <t>Reguleringsdata 2019, tabel 7A.B, regel 36</t>
  </si>
  <si>
    <t>Reguleringsdata 2015, tabel 7A.B, regel 36</t>
  </si>
  <si>
    <t>GAW bestand per netbeheerder, tabblad resultaat, regel 68, kolom I</t>
  </si>
  <si>
    <t>GAW bestand per netbeheerder, tabblad resultaat, regel 68, kolom J</t>
  </si>
  <si>
    <t>GAW bestand per netbeheerder, tabblad resultaat, regel 68, kolom L</t>
  </si>
  <si>
    <t>GAW bestand per netbeheerder, tabblad resultaat, regel 68, kolom M</t>
  </si>
  <si>
    <t>GAW bestand per netbeheerder, tabblad resultaat, regel 68, kolom R</t>
  </si>
  <si>
    <t>GAW bestand per netbeheerder, tabblad resultaat, regel 68, kolom S</t>
  </si>
  <si>
    <t>GAW bestand per netbeheerder, tabblad resultaat, regel 69, kolom I</t>
  </si>
  <si>
    <t>GAW bestand per netbeheerder, tabblad resultaat, regel 69, kolom J</t>
  </si>
  <si>
    <t>GAW bestand per netbeheerder, tabblad resultaat, regel 69, kolom L</t>
  </si>
  <si>
    <t>GAW bestand per netbeheerder, tabblad resultaat, regel 69, kolom M</t>
  </si>
  <si>
    <t>GAW bestand per netbeheerder, tabblad resultaat, regel 69, kolom R</t>
  </si>
  <si>
    <t>GAW bestand per netbeheerder, tabblad resultaat, regel 69, kolom S</t>
  </si>
  <si>
    <t>GAW bestand per netbeheerder, tabblad resultaat, regel 70, kolom I</t>
  </si>
  <si>
    <t>GAW bestand per netbeheerder, tabblad resultaat, regel 70, kolom J</t>
  </si>
  <si>
    <t>GAW bestand per netbeheerder, tabblad resultaat, regel 70, kolom L</t>
  </si>
  <si>
    <t>GAW bestand per netbeheerder, tabblad resultaat, regel 70, kolom M</t>
  </si>
  <si>
    <t>GAW bestand per netbeheerder, tabblad resultaat, regel 70, kolom R</t>
  </si>
  <si>
    <t>GAW bestand per netbeheerder, tabblad resultaat, regel 70, kolom S</t>
  </si>
  <si>
    <t>GAW bestand per netbeheerder, tabblad resultaat, regel 71, kolom I</t>
  </si>
  <si>
    <t>GAW bestand per netbeheerder, tabblad resultaat, regel 71, kolom J</t>
  </si>
  <si>
    <t>GAW bestand per netbeheerder, tabblad resultaat, regel 71, kolom L</t>
  </si>
  <si>
    <t>GAW bestand per netbeheerder, tabblad resultaat, regel 71, kolom M</t>
  </si>
  <si>
    <t>GAW bestand per netbeheerder, tabblad resultaat, regel 71, kolom R</t>
  </si>
  <si>
    <t>GAW bestand per netbeheerder, tabblad resultaat, regel 71, kolom S</t>
  </si>
  <si>
    <t>GAW bestand per netbeheerder, tabblad resultaat, regel 72, kolom I</t>
  </si>
  <si>
    <t>GAW bestand per netbeheerder, tabblad resultaat, regel 72, kolom J</t>
  </si>
  <si>
    <t>GAW bestand per netbeheerder, tabblad resultaat, regel 72, kolom L</t>
  </si>
  <si>
    <t>GAW bestand per netbeheerder, tabblad resultaat, regel 72, kolom M</t>
  </si>
  <si>
    <t>GAW bestand per netbeheerder, tabblad resultaat, regel 72, kolom R</t>
  </si>
  <si>
    <t>GAW bestand per netbeheerder, tabblad resultaat, regel 72, kolom S</t>
  </si>
  <si>
    <t>GAW bestand per netbeheerder, tabblad resultaat, regel 89, kolom I</t>
  </si>
  <si>
    <t>GAW bestand per netbeheerder, tabblad resultaat, regel 89, kolom J</t>
  </si>
  <si>
    <t>GAW bestand per netbeheerder, tabblad resultaat, regel 89, kolom L</t>
  </si>
  <si>
    <t>GAW bestand per netbeheerder, tabblad resultaat, regel 89, kolom M</t>
  </si>
  <si>
    <t>GAW bestand per netbeheerder, tabblad resultaat, regel 89, kolom R</t>
  </si>
  <si>
    <t>GAW bestand per netbeheerder, tabblad resultaat, regel 89, kolom S</t>
  </si>
  <si>
    <t>GAW bestand per netbeheerder, tabblad resultaat, regel 90, kolom I</t>
  </si>
  <si>
    <t>GAW bestand per netbeheerder, tabblad resultaat, regel 90, kolom J</t>
  </si>
  <si>
    <t>GAW bestand per netbeheerder, tabblad resultaat, regel 90, kolom L</t>
  </si>
  <si>
    <t>GAW bestand per netbeheerder, tabblad resultaat, regel 90, kolom M</t>
  </si>
  <si>
    <t>GAW bestand per netbeheerder, tabblad resultaat, regel 90, kolom R</t>
  </si>
  <si>
    <t>GAW bestand per netbeheerder, tabblad resultaat, regel 90, kolom S</t>
  </si>
  <si>
    <t>GAW bestand per netbeheerder, tabblad resultaat, regel 91, kolom I</t>
  </si>
  <si>
    <t>GAW bestand per netbeheerder, tabblad resultaat, regel 91, kolom J</t>
  </si>
  <si>
    <t>GAW bestand per netbeheerder, tabblad resultaat, regel 91, kolom L</t>
  </si>
  <si>
    <t>GAW bestand per netbeheerder, tabblad resultaat, regel 91, kolom M</t>
  </si>
  <si>
    <t>GAW bestand per netbeheerder, tabblad resultaat, regel 91, kolom R</t>
  </si>
  <si>
    <t>GAW bestand per netbeheerder, tabblad resultaat, regel 91, kolom S</t>
  </si>
  <si>
    <t>GAW bestand per netbeheerder, tabblad resultaat, regel 92, kolom I</t>
  </si>
  <si>
    <t>GAW bestand per netbeheerder, tabblad resultaat, regel 92, kolom J</t>
  </si>
  <si>
    <t>GAW bestand per netbeheerder, tabblad resultaat, regel 92, kolom L</t>
  </si>
  <si>
    <t>GAW bestand per netbeheerder, tabblad resultaat, regel 92, kolom M</t>
  </si>
  <si>
    <t>GAW bestand per netbeheerder, tabblad resultaat, regel 92, kolom R</t>
  </si>
  <si>
    <t>GAW bestand per netbeheerder, tabblad resultaat, regel 92, kolom S</t>
  </si>
  <si>
    <t>GAW bestand per netbeheerder, tabblad resultaat, regel 93, kolom I</t>
  </si>
  <si>
    <t>GAW bestand per netbeheerder, tabblad resultaat, regel 93, kolom J</t>
  </si>
  <si>
    <t>GAW bestand per netbeheerder, tabblad resultaat, regel 93, kolom L</t>
  </si>
  <si>
    <t>GAW bestand per netbeheerder, tabblad resultaat, regel 93, kolom M</t>
  </si>
  <si>
    <t>GAW bestand per netbeheerder, tabblad resultaat, regel 93, kolom R</t>
  </si>
  <si>
    <t>GAW bestand per netbeheerder, tabblad resultaat, regel 93, kolom S</t>
  </si>
  <si>
    <t>Reguleringsdata 2015, tabel 5A.B, regel 42, kolom K</t>
  </si>
  <si>
    <t>Reguleringsdata 2015, tabel 5A.B, regel 43, kolom K</t>
  </si>
  <si>
    <t>Reguleringsdata 2015, tabel 5A.B, regel 54, kolom K</t>
  </si>
  <si>
    <t>Reguleringsdata 2015, tabel 5A.B, regel 55, kolom K</t>
  </si>
  <si>
    <t>Reguleringsdata 2016, tabel 5A.B, regel 42, kolom K</t>
  </si>
  <si>
    <t>Reguleringsdata 2016, tabel 5A.B, regel 43, kolom K</t>
  </si>
  <si>
    <t>Reguleringsdata 2016, tabel 5A.B, regel 54, kolom K</t>
  </si>
  <si>
    <t>Reguleringsdata 2016, tabel 5A.B, regel 55, kolom K</t>
  </si>
  <si>
    <t>Reguleringsdata 2017, tabel 5A.B, regel 42, kolom K</t>
  </si>
  <si>
    <t>Reguleringsdata 2017, tabel 5A.B, regel 43, kolom K</t>
  </si>
  <si>
    <t>Reguleringsdata 2017, tabel 5A.B, regel 54, kolom K</t>
  </si>
  <si>
    <t>Reguleringsdata 2017, tabel 5A.B, regel 55, kolom K</t>
  </si>
  <si>
    <t>Reguleringsdata 2018, tabel 5A.B, regel 42, kolom K</t>
  </si>
  <si>
    <t>Reguleringsdata 2018, tabel 5A.B, regel 43, kolom K</t>
  </si>
  <si>
    <t>Reguleringsdata 2018, tabel 5A.B, regel 54, kolom K</t>
  </si>
  <si>
    <t>Reguleringsdata 2018, tabel 5A.B, regel 55, kolom K</t>
  </si>
  <si>
    <t>Reguleringsdata 2019, tabel 5A.B, regel 42, kolom K</t>
  </si>
  <si>
    <t>Reguleringsdata 2019, tabel 5A.B, regel 43, kolom K</t>
  </si>
  <si>
    <t>Reguleringsdata 2019, tabel 5A.B, regel 54, kolom K</t>
  </si>
  <si>
    <t>Reguleringsdata 2019, tabel 5A.B, regel 55, kolom K</t>
  </si>
  <si>
    <t>Formule (19)</t>
  </si>
  <si>
    <t>Formule (18)</t>
  </si>
  <si>
    <t>Formule (24); Stedin inclusief Enduris</t>
  </si>
  <si>
    <t>Formule (20)</t>
  </si>
  <si>
    <t>Formule (21)</t>
  </si>
  <si>
    <t xml:space="preserve">Formule (22) </t>
  </si>
  <si>
    <t>Toelichting samenhang tabbladen:</t>
  </si>
  <si>
    <t>Input</t>
  </si>
  <si>
    <t>Berekeningen</t>
  </si>
  <si>
    <t>Input operationele kosten - TD</t>
  </si>
  <si>
    <t>Berekening netto-OPEX-TD</t>
  </si>
  <si>
    <t>Input Ov. Opbrengsten-TD</t>
  </si>
  <si>
    <t>GAW import-TD</t>
  </si>
  <si>
    <t>Berekening Kapitaalkosten TD</t>
  </si>
  <si>
    <t xml:space="preserve">Resultaat </t>
  </si>
  <si>
    <t>Input operationele kosten - AD</t>
  </si>
  <si>
    <t>Berekening netto-OPEX-AD</t>
  </si>
  <si>
    <t>Input Ov. Opbrengsten-AD</t>
  </si>
  <si>
    <t>GAW import-AD</t>
  </si>
  <si>
    <t>Berekening Kapitaalkosten AD</t>
  </si>
  <si>
    <t>Reguleringsdata 2020, tabel 3A, regel 15</t>
  </si>
  <si>
    <t>Reguleringsdata 2020</t>
  </si>
  <si>
    <t>Reguleringsdata 2020, tabel 3A, regel 18</t>
  </si>
  <si>
    <t>Reguleringsdata 2020, tabel 3A, regel 19</t>
  </si>
  <si>
    <t>Reguleringsdata 2020, tabel 3A, regel 20</t>
  </si>
  <si>
    <t>Reguleringsdata 2020, tabel 3A, regel 27</t>
  </si>
  <si>
    <t>Reguleringsdata 2020, tabel 3A, regel 28</t>
  </si>
  <si>
    <t>Reguleringsdata 2020, tabel 3A, regel 29</t>
  </si>
  <si>
    <t>Reguleringsdata 2020, tabel 3A, regel 31</t>
  </si>
  <si>
    <t>Reguleringsdata 2020, tabel 7A.A, regel 11, kolom J</t>
  </si>
  <si>
    <t>Reguleringsdata 2020, tabel 7A.A, kolom J</t>
  </si>
  <si>
    <t>Reguleringsdata 2020, tabel 7A.A, regel 11, kolom N</t>
  </si>
  <si>
    <t>Reguleringsdata 2020, tabel 7A.A, regel 12, kolom N</t>
  </si>
  <si>
    <t>Reguleringsdata 2020, tabel 7A.A, kolom N</t>
  </si>
  <si>
    <t>Reguleringsdata 2020, tabel 7A.B, regel 27</t>
  </si>
  <si>
    <t>Reguleringsdata 2020, tabel 7A.B, regel 28</t>
  </si>
  <si>
    <t>Reguleringsdata 2020, tabel 7A.B, regel 29</t>
  </si>
  <si>
    <t>Reguleringsdata 2020, tabel 7A.B, regel 30</t>
  </si>
  <si>
    <t>Reguleringsdata 2020, tabel 7A.B, regel 31</t>
  </si>
  <si>
    <t>Reguleringsdata 2020, tabel 7A.B, regel 32</t>
  </si>
  <si>
    <t>Reguleringsdata 2020, tabel 7A.B, regel 33</t>
  </si>
  <si>
    <t>Reguleringsdata 2020, tabel 7A.B, regel 34</t>
  </si>
  <si>
    <t>Reguleringsdata 2020, tabel 7A.B, regel 35</t>
  </si>
  <si>
    <t>Reguleringsdata 2020, tabel 7A.B, regel 36</t>
  </si>
  <si>
    <t>Reguleringsdata 2020, tabel 2.B.C, regel 59</t>
  </si>
  <si>
    <t>Reguleringsdata 2020, tabel 6, regel 14</t>
  </si>
  <si>
    <t>Reguleringsdata 2020, tabel 7A.A, regel 12, kolom J</t>
  </si>
  <si>
    <t>Reguleringsdata 2020, tabel 3B, regel 24, kolom O</t>
  </si>
  <si>
    <t>Reguleringsdata 2020, tabel 3B, regel 14 + regel 36, kolom O</t>
  </si>
  <si>
    <t>Reguleringsdata 2020, tabel 3B, regel 15 + regel 37, kolom O</t>
  </si>
  <si>
    <t>Reguleringsdata 2020, tabel 3B, regel 16 + regel 38, kolom O</t>
  </si>
  <si>
    <t>Reguleringsdata 2020, tabel 3B, regel 23 + regel 45, kolom O</t>
  </si>
  <si>
    <t>Reguleringsdata 2020, tabel 3B, regel 46, kolom O</t>
  </si>
  <si>
    <t>Reguleringsdata 2020, tabel 3B, regel 26 + regel 48, kolom O</t>
  </si>
  <si>
    <t>Reguleringsdata 2020, tabel 7B.A, regel 12, kolom J</t>
  </si>
  <si>
    <t>Reguleringsdata 2020, tabel 7B.A, regel 13, kolom J</t>
  </si>
  <si>
    <t>Reguleringsdata 2020, tabel 7B.A, regel 14, kolom J</t>
  </si>
  <si>
    <t>Reguleringsdata 2020, tabel 7B.A, kolom J</t>
  </si>
  <si>
    <t>Reguleringsdata 2020, tabel 7B.A, regel 12, kolom N</t>
  </si>
  <si>
    <t>Reguleringsdata 2020, tabel 7B.A, regel 13, kolom N</t>
  </si>
  <si>
    <t>Reguleringsdata 2020, tabel 7B.A, regel 14, kolom N</t>
  </si>
  <si>
    <t>Reguleringsdata 2020, tabel 7B.A, kolom N</t>
  </si>
  <si>
    <t>Reguleringsdata 2020, tabel 7B.B, regel 29</t>
  </si>
  <si>
    <t>Reguleringsdata 2020, tabel 7B.B, regel 30</t>
  </si>
  <si>
    <t>Reguleringsdata 2020, tabel 7B.B, regel 31</t>
  </si>
  <si>
    <t>Reguleringsdata 2020, tabel 7B.B, regel 32</t>
  </si>
  <si>
    <t>Reguleringsdata 2020, tabel 7B.B, regel 33</t>
  </si>
  <si>
    <t>Reguleringsdata 2020, tabel 7B.B, regel 34</t>
  </si>
  <si>
    <t>Reguleringsdata 2020, tabel 7B.B, regel 35</t>
  </si>
  <si>
    <t>Reguleringsdata 2020, tabel 7B.B, regel 36</t>
  </si>
  <si>
    <t>Reguleringsdata 2020, tabel 7B.B, regel 37</t>
  </si>
  <si>
    <t>Reguleringsdata 2020, tabel 2.D.B, regel 30</t>
  </si>
  <si>
    <t>Reguleringsdata 2020, tabel 6, regel 23</t>
  </si>
  <si>
    <t>RENDO incl. BV</t>
  </si>
  <si>
    <t>Verwijdering gasaansluiting: verwijderen t/m G25 laagbouw</t>
  </si>
  <si>
    <t>Verwijdering gasaansluiting: meerlengte</t>
  </si>
  <si>
    <t>Verwijdering gasaansluiting: verwijderen t/m G25 hoogbouw</t>
  </si>
  <si>
    <t>Informatieverzoek verwijdering gasaansluiting 2021</t>
  </si>
  <si>
    <t>Informatieverzoek verwijdering gasaansluiting</t>
  </si>
  <si>
    <t>GAW bestand per netbeheerder, tabblad resultaat, regel 73, kolom I</t>
  </si>
  <si>
    <t>GAW bestand per netbeheerder, tabblad resultaat, regel 73, kolom J</t>
  </si>
  <si>
    <t>GAW bestand per netbeheerder, tabblad resultaat, regel 73, kolom L</t>
  </si>
  <si>
    <t>GAW bestand per netbeheerder, tabblad resultaat, regel 73, kolom M</t>
  </si>
  <si>
    <t>GAW bestand per netbeheerder, tabblad resultaat, regel 73, kolom R</t>
  </si>
  <si>
    <t>GAW bestand per netbeheerder, tabblad resultaat, regel 73, kolom S</t>
  </si>
  <si>
    <t>PAV maatwerk</t>
  </si>
  <si>
    <t>GAW bestand per netbeheerder, tabblad resultaat, regel 94, kolom I</t>
  </si>
  <si>
    <t>GAW bestand per netbeheerder, tabblad resultaat, regel 94, kolom J</t>
  </si>
  <si>
    <t>GAW bestand per netbeheerder, tabblad resultaat, regel 94, kolom L</t>
  </si>
  <si>
    <t>GAW bestand per netbeheerder, tabblad resultaat, regel 94, kolom M</t>
  </si>
  <si>
    <t>GAW bestand per netbeheerder, tabblad resultaat, regel 94, kolom R</t>
  </si>
  <si>
    <t>GAW bestand per netbeheerder, tabblad resultaat, regel 94, kolom S</t>
  </si>
  <si>
    <t>Overige (TenneT)</t>
  </si>
  <si>
    <t>Verschil tussen gerapporteerde omzet en berekende aantallen x tarief, Doorbelaste kosten buiten de netwerkgroep</t>
  </si>
  <si>
    <t>Subsidies, Captar correcties, Overige opbrengsten</t>
  </si>
  <si>
    <t>Subsidies, Overige opbrengsten</t>
  </si>
  <si>
    <t>Dienstverlening, Koers, afrondings, prijs en magazijnverschillen</t>
  </si>
  <si>
    <t>Diverse overige opbrengsten</t>
  </si>
  <si>
    <t>De verwijderingskosten van de gasaansluiting zien op verwijderde kleinverbruikersaansluitingen waarbij geen sprake is van een verzoek van de aangeslotene.</t>
  </si>
  <si>
    <t>Verwijderingskosten gas (op aanvraag) 2019</t>
  </si>
  <si>
    <t>Verwijderingskosten gas (op aanvraag) 2020</t>
  </si>
  <si>
    <t>Verwijderingskosten gas (zonder aanvraag) 2020</t>
  </si>
  <si>
    <t>Verwijderingskosten gas (zonder aanvraag) 2019</t>
  </si>
  <si>
    <t>De verwijderingskosten van de gasaansluiting zien op het verwijderen van gasaansluitingen op verzoek van kleinverbruikers.</t>
  </si>
  <si>
    <t>De input is gecorrigeerd voor de overnames van Endinet, FNOP (2015) in de gegevens van Enexis en Weert (2015-2017) in de gegevens van Liander.</t>
  </si>
  <si>
    <t>Regulering.energie@acm.nl</t>
  </si>
  <si>
    <t>n.v.t.</t>
  </si>
  <si>
    <t>Om de berekening overzichtelijk te houden doen we de berekening per jaar. In elk blokje halen we dus de gegevens voor dat jaar op, doen we de bewerkingen voor dat jaar en berekenen we de netto operationele kosten voor dat jaar.</t>
  </si>
  <si>
    <t xml:space="preserve">X-factorberekening </t>
  </si>
  <si>
    <t>Herstel kostenbestand regionale netbeheerders gas 2022 - 2026</t>
  </si>
  <si>
    <t>ACM/23/184726</t>
  </si>
  <si>
    <t>Herstel X-factorbesluit regionale netbeheerders gas 2022-2026</t>
  </si>
  <si>
    <t>Herstel X-factorberekening regionale netbeheerders gas 2022-2026</t>
  </si>
  <si>
    <t>Herstel kostenbestand regionale netbeheerders gas 2022-2026</t>
  </si>
  <si>
    <t xml:space="preserve">Gewijzigd methodebesluit 2022-2026, paragraaf 7.4.1 </t>
  </si>
  <si>
    <t>Gewijzigd methodebesluit 2022-2026</t>
  </si>
  <si>
    <t>Gewijzigde methodebesluit regionale netbeheerders gas 2022-2026</t>
  </si>
  <si>
    <t>j</t>
  </si>
  <si>
    <t xml:space="preser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</si>
</sst>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_-;_-* #,##0\-;_-* &quot;-&quot;??_-;_-@_-"/>
  </numFmts>
  <fonts count="55"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10"/>
      <color rgb="FF000000"/>
      <name val="Arial"/>
      <family val="2"/>
    </font>
    <font>
      <b/>
      <sz val="11"/>
      <name val="Arial"/>
      <family val="2"/>
    </font>
    <font>
      <sz val="10"/>
      <name val="Calibri"/>
      <family val="2"/>
      <scheme val="minor"/>
    </font>
    <font>
      <i/>
      <sz val="11"/>
      <color indexed="23"/>
      <name val="Calibri"/>
      <family val="2"/>
    </font>
    <font>
      <b/>
      <sz val="11"/>
      <color theme="0"/>
      <name val="Arial"/>
      <family val="2"/>
    </font>
    <font>
      <b/>
      <sz val="10"/>
      <color indexed="8"/>
      <name val="Arial"/>
      <family val="2"/>
    </font>
    <font>
      <i/>
      <sz val="10"/>
      <color rgb="FFFF0000"/>
      <name val="Arial"/>
      <family val="2"/>
    </font>
    <font>
      <sz val="8"/>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patternFill patternType="solid">
        <fgColor indexed="42"/>
      </patternFill>
    </fill>
    <fill>
      <patternFill patternType="solid">
        <fgColor indexed="22"/>
      </patternFill>
    </fill>
    <fill>
      <patternFill patternType="solid">
        <fgColor indexed="43"/>
      </patternFill>
    </fill>
    <fill>
      <gradientFill>
        <stop position="0">
          <color rgb="FFFFFFCC"/>
        </stop>
        <stop position="1">
          <color rgb="FFCCFFCC"/>
        </stop>
      </gradient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108">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19" borderId="1">
      <alignment vertical="top"/>
    </xf>
    <xf numFmtId="49" fontId="7" fillId="0" borderId="0">
      <alignment vertical="top"/>
    </xf>
    <xf numFmtId="41" fontId="6" fillId="12" borderId="0">
      <alignment vertical="top"/>
    </xf>
    <xf numFmtId="41" fontId="6" fillId="11" borderId="0">
      <alignment vertical="top"/>
    </xf>
    <xf numFmtId="41" fontId="6" fillId="9" borderId="0">
      <alignment vertical="top"/>
    </xf>
    <xf numFmtId="41" fontId="6" fillId="46" borderId="0">
      <alignment vertical="top"/>
    </xf>
    <xf numFmtId="41" fontId="6" fillId="7" borderId="0">
      <alignment vertical="top"/>
    </xf>
    <xf numFmtId="41" fontId="6" fillId="13" borderId="0">
      <alignment vertical="top"/>
    </xf>
    <xf numFmtId="49" fontId="11" fillId="0" borderId="0">
      <alignment vertical="top"/>
    </xf>
    <xf numFmtId="49" fontId="10" fillId="0" borderId="0">
      <alignment vertical="top"/>
    </xf>
    <xf numFmtId="0" fontId="17" fillId="15" borderId="3" applyNumberFormat="0" applyAlignment="0" applyProtection="0"/>
    <xf numFmtId="0" fontId="18" fillId="16" borderId="4" applyNumberFormat="0" applyAlignment="0" applyProtection="0"/>
    <xf numFmtId="0" fontId="19" fillId="16" borderId="3" applyNumberFormat="0" applyAlignment="0" applyProtection="0"/>
    <xf numFmtId="0" fontId="20" fillId="0" borderId="5" applyNumberFormat="0" applyFill="0" applyAlignment="0" applyProtection="0"/>
    <xf numFmtId="0" fontId="14" fillId="17" borderId="6" applyNumberFormat="0" applyAlignment="0" applyProtection="0"/>
    <xf numFmtId="0" fontId="16" fillId="18"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4" borderId="0" applyNumberFormat="0">
      <alignment vertical="top"/>
    </xf>
    <xf numFmtId="43" fontId="6" fillId="11" borderId="0" applyFont="0" applyFill="0" applyBorder="0" applyAlignment="0" applyProtection="0">
      <alignment vertical="top"/>
    </xf>
    <xf numFmtId="10" fontId="6" fillId="0" borderId="0" applyFont="0" applyFill="0" applyBorder="0" applyAlignment="0" applyProtection="0">
      <alignment vertical="top"/>
    </xf>
    <xf numFmtId="0" fontId="32" fillId="48" borderId="0" applyNumberFormat="0" applyBorder="0" applyAlignment="0" applyProtection="0"/>
    <xf numFmtId="0" fontId="31" fillId="49" borderId="12" applyNumberFormat="0" applyAlignment="0" applyProtection="0"/>
    <xf numFmtId="0" fontId="34" fillId="50" borderId="0" applyNumberFormat="0" applyBorder="0" applyAlignment="0" applyProtection="0"/>
    <xf numFmtId="0" fontId="36" fillId="0" borderId="14" applyNumberFormat="0" applyFill="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3" fillId="0" borderId="13"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 fillId="3" borderId="0" applyNumberFormat="0" applyBorder="0" applyAlignment="0" applyProtection="0"/>
    <xf numFmtId="0" fontId="41" fillId="15" borderId="3" applyNumberFormat="0" applyAlignment="0" applyProtection="0"/>
    <xf numFmtId="0" fontId="42" fillId="16" borderId="4" applyNumberFormat="0" applyAlignment="0" applyProtection="0"/>
    <xf numFmtId="0" fontId="43" fillId="17" borderId="6" applyNumberFormat="0" applyAlignment="0" applyProtection="0"/>
    <xf numFmtId="0" fontId="44" fillId="0" borderId="0" applyNumberFormat="0" applyFill="0" applyBorder="0" applyAlignment="0" applyProtection="0"/>
    <xf numFmtId="0" fontId="4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5" fillId="43" borderId="0" applyNumberFormat="0" applyBorder="0" applyAlignment="0" applyProtection="0"/>
    <xf numFmtId="43" fontId="6" fillId="45" borderId="0">
      <alignment vertical="top"/>
    </xf>
    <xf numFmtId="0" fontId="50" fillId="0" borderId="0" applyNumberFormat="0" applyFill="0" applyBorder="0" applyAlignment="0" applyProtection="0"/>
    <xf numFmtId="0" fontId="2" fillId="0" borderId="0">
      <alignment vertical="top"/>
    </xf>
  </cellStyleXfs>
  <cellXfs count="172">
    <xf numFmtId="0" fontId="0" fillId="0" borderId="0" xfId="0">
      <alignment vertical="top"/>
    </xf>
    <xf numFmtId="43" fontId="6" fillId="44" borderId="0" xfId="62">
      <alignment vertical="top"/>
    </xf>
    <xf numFmtId="41" fontId="6" fillId="0" borderId="0" xfId="10" applyFill="1">
      <alignment vertical="top"/>
    </xf>
    <xf numFmtId="41" fontId="6" fillId="0" borderId="0" xfId="4" applyNumberFormat="1" applyFill="1">
      <alignment vertical="top"/>
    </xf>
    <xf numFmtId="41" fontId="6" fillId="0" borderId="0" xfId="9" applyFill="1">
      <alignment vertical="top"/>
    </xf>
    <xf numFmtId="0" fontId="7" fillId="0" borderId="0" xfId="4" applyFont="1">
      <alignment vertical="top"/>
    </xf>
    <xf numFmtId="0" fontId="6" fillId="0" borderId="0" xfId="4">
      <alignment vertical="top"/>
    </xf>
    <xf numFmtId="0" fontId="8" fillId="0" borderId="0" xfId="4" applyFont="1">
      <alignment vertical="top"/>
    </xf>
    <xf numFmtId="0" fontId="10" fillId="0" borderId="0" xfId="4" applyFont="1">
      <alignment vertical="top"/>
    </xf>
    <xf numFmtId="0" fontId="11" fillId="0" borderId="0" xfId="4" applyFont="1">
      <alignment vertical="top"/>
    </xf>
    <xf numFmtId="0" fontId="6" fillId="0" borderId="2" xfId="4" applyBorder="1">
      <alignment vertical="top"/>
    </xf>
    <xf numFmtId="49" fontId="9" fillId="5" borderId="1" xfId="5">
      <alignment vertical="top"/>
    </xf>
    <xf numFmtId="49" fontId="7" fillId="19"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0"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49" fontId="8" fillId="19" borderId="2" xfId="6" applyFont="1" applyBorder="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6" fillId="14" borderId="0" xfId="4" applyFill="1">
      <alignment vertical="top"/>
    </xf>
    <xf numFmtId="49" fontId="8" fillId="19" borderId="0" xfId="6" applyFont="1" applyBorder="1">
      <alignment vertical="top"/>
    </xf>
    <xf numFmtId="0" fontId="6" fillId="0" borderId="0" xfId="4" applyFont="1">
      <alignment vertical="top"/>
    </xf>
    <xf numFmtId="49" fontId="6" fillId="19" borderId="2" xfId="6" applyFont="1" applyBorder="1">
      <alignment vertical="top"/>
    </xf>
    <xf numFmtId="0" fontId="6" fillId="0" borderId="2" xfId="4" applyFont="1" applyBorder="1">
      <alignment vertical="top"/>
    </xf>
    <xf numFmtId="0" fontId="8" fillId="0" borderId="0" xfId="4" applyFont="1" applyFill="1" applyBorder="1" applyAlignment="1">
      <alignment horizontal="left" vertical="top" wrapText="1"/>
    </xf>
    <xf numFmtId="49" fontId="11" fillId="0" borderId="0" xfId="14">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1" fontId="6" fillId="12" borderId="0" xfId="8">
      <alignment vertical="top"/>
    </xf>
    <xf numFmtId="0" fontId="8" fillId="11" borderId="0" xfId="4" applyFont="1" applyFill="1">
      <alignment vertical="top"/>
    </xf>
    <xf numFmtId="9" fontId="6" fillId="0" borderId="0" xfId="4" applyNumberFormat="1">
      <alignment vertical="top"/>
    </xf>
    <xf numFmtId="41" fontId="6" fillId="9" borderId="0" xfId="10">
      <alignment vertical="top"/>
    </xf>
    <xf numFmtId="41" fontId="6" fillId="7" borderId="0" xfId="12">
      <alignment vertical="top"/>
    </xf>
    <xf numFmtId="41" fontId="6" fillId="46" borderId="0" xfId="11">
      <alignment vertical="top"/>
    </xf>
    <xf numFmtId="41" fontId="6" fillId="46" borderId="2" xfId="11" applyBorder="1">
      <alignment vertical="top"/>
    </xf>
    <xf numFmtId="43" fontId="13" fillId="0" borderId="0" xfId="63" applyFont="1" applyFill="1">
      <alignment vertical="top"/>
    </xf>
    <xf numFmtId="0" fontId="6" fillId="0" borderId="2" xfId="4" applyFont="1" applyBorder="1" applyAlignment="1">
      <alignment horizontal="left" vertical="top" wrapText="1"/>
    </xf>
    <xf numFmtId="0" fontId="0" fillId="0" borderId="0" xfId="0">
      <alignment vertical="top"/>
    </xf>
    <xf numFmtId="41" fontId="6" fillId="13" borderId="0" xfId="13">
      <alignment vertical="top"/>
    </xf>
    <xf numFmtId="41" fontId="6" fillId="11" borderId="0" xfId="9">
      <alignment vertical="top"/>
    </xf>
    <xf numFmtId="10" fontId="6" fillId="11" borderId="0" xfId="64" applyFill="1">
      <alignment vertical="top"/>
    </xf>
    <xf numFmtId="0" fontId="6" fillId="0" borderId="0" xfId="4" applyFont="1" applyAlignment="1">
      <alignment vertical="top" wrapText="1"/>
    </xf>
    <xf numFmtId="164" fontId="6" fillId="46" borderId="0" xfId="63" applyNumberFormat="1" applyFill="1">
      <alignment vertical="top"/>
    </xf>
    <xf numFmtId="0" fontId="28" fillId="0" borderId="0" xfId="0" applyFont="1" applyAlignment="1"/>
    <xf numFmtId="0" fontId="6" fillId="0" borderId="0" xfId="4">
      <alignment vertical="top"/>
    </xf>
    <xf numFmtId="0" fontId="2" fillId="0" borderId="0" xfId="0" applyFont="1" applyAlignment="1"/>
    <xf numFmtId="0" fontId="0" fillId="0" borderId="0" xfId="0" applyFont="1" applyAlignment="1"/>
    <xf numFmtId="0" fontId="6" fillId="0" borderId="0" xfId="4">
      <alignment vertical="top"/>
    </xf>
    <xf numFmtId="49" fontId="7" fillId="19" borderId="1" xfId="6">
      <alignment vertical="top"/>
    </xf>
    <xf numFmtId="0" fontId="9" fillId="5" borderId="1" xfId="5" applyNumberFormat="1">
      <alignment vertical="top"/>
    </xf>
    <xf numFmtId="0" fontId="6" fillId="47" borderId="0" xfId="4" applyFill="1">
      <alignment vertical="top"/>
    </xf>
    <xf numFmtId="0" fontId="0" fillId="0" borderId="0" xfId="0">
      <alignment vertical="top"/>
    </xf>
    <xf numFmtId="0" fontId="6" fillId="0" borderId="0" xfId="4">
      <alignment vertical="top"/>
    </xf>
    <xf numFmtId="49" fontId="7" fillId="19" borderId="1" xfId="6">
      <alignment vertical="top"/>
    </xf>
    <xf numFmtId="0" fontId="9" fillId="5" borderId="1" xfId="5" applyNumberFormat="1">
      <alignment vertical="top"/>
    </xf>
    <xf numFmtId="41" fontId="6" fillId="46" borderId="0" xfId="11">
      <alignment vertical="top"/>
    </xf>
    <xf numFmtId="0" fontId="0" fillId="0" borderId="0" xfId="0">
      <alignment vertical="top"/>
    </xf>
    <xf numFmtId="0" fontId="6" fillId="0" borderId="0" xfId="4">
      <alignment vertical="top"/>
    </xf>
    <xf numFmtId="49" fontId="7" fillId="19" borderId="1" xfId="6">
      <alignment vertical="top"/>
    </xf>
    <xf numFmtId="0" fontId="9" fillId="5" borderId="1" xfId="5" applyNumberFormat="1">
      <alignment vertical="top"/>
    </xf>
    <xf numFmtId="41" fontId="6" fillId="46" borderId="0" xfId="11">
      <alignment vertical="top"/>
    </xf>
    <xf numFmtId="41" fontId="6" fillId="11" borderId="0" xfId="9">
      <alignment vertical="top"/>
    </xf>
    <xf numFmtId="0" fontId="0" fillId="0" borderId="0" xfId="0">
      <alignment vertical="top"/>
    </xf>
    <xf numFmtId="0" fontId="7" fillId="0" borderId="0" xfId="4" applyFont="1">
      <alignment vertical="top"/>
    </xf>
    <xf numFmtId="0" fontId="6" fillId="0" borderId="0" xfId="4">
      <alignment vertical="top"/>
    </xf>
    <xf numFmtId="49" fontId="7" fillId="19" borderId="1" xfId="6">
      <alignment vertical="top"/>
    </xf>
    <xf numFmtId="0" fontId="9" fillId="5" borderId="1" xfId="5" applyNumberFormat="1">
      <alignment vertical="top"/>
    </xf>
    <xf numFmtId="41" fontId="6" fillId="46" borderId="0" xfId="11">
      <alignment vertical="top"/>
    </xf>
    <xf numFmtId="41" fontId="6" fillId="13" borderId="0" xfId="13">
      <alignment vertical="top"/>
    </xf>
    <xf numFmtId="41" fontId="6" fillId="11" borderId="0" xfId="9">
      <alignment vertical="top"/>
    </xf>
    <xf numFmtId="10" fontId="6" fillId="46" borderId="0" xfId="64" applyFill="1">
      <alignment vertical="top"/>
    </xf>
    <xf numFmtId="10" fontId="6" fillId="13" borderId="0" xfId="64" applyFill="1">
      <alignment vertical="top"/>
    </xf>
    <xf numFmtId="0" fontId="10" fillId="0" borderId="0" xfId="4" applyFont="1" applyAlignment="1">
      <alignment vertical="top" wrapText="1"/>
    </xf>
    <xf numFmtId="41" fontId="6" fillId="12" borderId="0" xfId="9" applyFill="1">
      <alignment vertical="top"/>
    </xf>
    <xf numFmtId="0" fontId="6" fillId="0" borderId="0" xfId="4">
      <alignment vertical="top"/>
    </xf>
    <xf numFmtId="0" fontId="9" fillId="5" borderId="1" xfId="5" applyNumberFormat="1">
      <alignment vertical="top"/>
    </xf>
    <xf numFmtId="49" fontId="7" fillId="0" borderId="0" xfId="7">
      <alignment vertical="top"/>
    </xf>
    <xf numFmtId="0" fontId="6" fillId="0" borderId="0" xfId="4" applyFont="1">
      <alignment vertical="top"/>
    </xf>
    <xf numFmtId="0" fontId="6" fillId="0" borderId="0" xfId="4" applyFill="1">
      <alignment vertical="top"/>
    </xf>
    <xf numFmtId="0" fontId="7" fillId="0" borderId="0" xfId="4" applyFont="1">
      <alignment vertical="top"/>
    </xf>
    <xf numFmtId="0" fontId="7" fillId="0" borderId="0" xfId="0" applyFont="1" applyAlignment="1"/>
    <xf numFmtId="0" fontId="46" fillId="0" borderId="0" xfId="0" applyFont="1" applyAlignment="1"/>
    <xf numFmtId="0" fontId="47" fillId="0" borderId="0" xfId="0" applyFont="1" applyAlignment="1">
      <alignment vertical="center"/>
    </xf>
    <xf numFmtId="0" fontId="2" fillId="0" borderId="0" xfId="0" applyFont="1" applyAlignment="1">
      <alignment vertical="center"/>
    </xf>
    <xf numFmtId="0" fontId="48" fillId="0" borderId="0" xfId="4" applyFont="1">
      <alignment vertical="top"/>
    </xf>
    <xf numFmtId="41" fontId="6" fillId="11" borderId="0" xfId="4" applyNumberFormat="1" applyFill="1">
      <alignment vertical="top"/>
    </xf>
    <xf numFmtId="41" fontId="6" fillId="12" borderId="0" xfId="4" applyNumberFormat="1" applyFill="1">
      <alignment vertical="top"/>
    </xf>
    <xf numFmtId="0" fontId="0" fillId="0" borderId="0" xfId="0" applyFont="1" applyAlignment="1">
      <alignment vertical="center"/>
    </xf>
    <xf numFmtId="41" fontId="2" fillId="11" borderId="0" xfId="0" applyNumberFormat="1" applyFont="1" applyFill="1" applyAlignment="1"/>
    <xf numFmtId="0" fontId="2" fillId="47" borderId="0" xfId="0" applyFont="1" applyFill="1" applyAlignment="1"/>
    <xf numFmtId="0" fontId="47" fillId="47" borderId="0" xfId="0" applyFont="1" applyFill="1" applyAlignment="1">
      <alignment vertical="center"/>
    </xf>
    <xf numFmtId="0" fontId="0" fillId="47" borderId="0" xfId="0" applyFont="1" applyFill="1" applyAlignment="1">
      <alignment vertical="center"/>
    </xf>
    <xf numFmtId="41" fontId="2" fillId="47" borderId="0" xfId="0" applyNumberFormat="1" applyFont="1" applyFill="1" applyAlignment="1"/>
    <xf numFmtId="0" fontId="0" fillId="0" borderId="0" xfId="0">
      <alignment vertical="top"/>
    </xf>
    <xf numFmtId="41" fontId="6" fillId="11" borderId="0" xfId="9" applyFont="1">
      <alignment vertical="top"/>
    </xf>
    <xf numFmtId="41" fontId="6" fillId="13" borderId="0" xfId="13" applyFont="1">
      <alignment vertical="top"/>
    </xf>
    <xf numFmtId="41" fontId="6" fillId="11" borderId="0" xfId="13" applyFont="1" applyFill="1">
      <alignment vertical="top"/>
    </xf>
    <xf numFmtId="41" fontId="6" fillId="0" borderId="0" xfId="4" applyNumberFormat="1">
      <alignment vertical="top"/>
    </xf>
    <xf numFmtId="0" fontId="0" fillId="0" borderId="0" xfId="0">
      <alignment vertical="top"/>
    </xf>
    <xf numFmtId="0" fontId="11" fillId="0" borderId="0" xfId="0" applyFont="1" applyAlignment="1"/>
    <xf numFmtId="0" fontId="6" fillId="0" borderId="0" xfId="0" applyFont="1">
      <alignment vertical="top"/>
    </xf>
    <xf numFmtId="0" fontId="7" fillId="0" borderId="0" xfId="0" applyFont="1">
      <alignment vertical="top"/>
    </xf>
    <xf numFmtId="0" fontId="6" fillId="0" borderId="0" xfId="0" applyFont="1">
      <alignment vertical="top"/>
    </xf>
    <xf numFmtId="10" fontId="6" fillId="47" borderId="0" xfId="64" applyFill="1">
      <alignment vertical="top"/>
    </xf>
    <xf numFmtId="41" fontId="2" fillId="12" borderId="0" xfId="0" applyNumberFormat="1" applyFont="1" applyFill="1" applyAlignment="1"/>
    <xf numFmtId="0" fontId="0" fillId="0" borderId="0" xfId="0" applyAlignment="1">
      <alignment horizontal="left" indent="1"/>
    </xf>
    <xf numFmtId="41" fontId="6" fillId="44" borderId="0" xfId="62" applyNumberFormat="1">
      <alignment vertical="top"/>
    </xf>
    <xf numFmtId="0" fontId="0" fillId="47" borderId="0" xfId="0" applyFill="1">
      <alignment vertical="top"/>
    </xf>
    <xf numFmtId="0" fontId="0" fillId="47" borderId="0" xfId="0" applyFont="1" applyFill="1" applyAlignment="1"/>
    <xf numFmtId="165" fontId="49" fillId="47" borderId="0" xfId="63" applyNumberFormat="1" applyFont="1" applyFill="1" applyBorder="1" applyAlignment="1" applyProtection="1">
      <alignment horizontal="right"/>
      <protection locked="0"/>
    </xf>
    <xf numFmtId="0" fontId="28" fillId="47" borderId="0" xfId="0" applyFont="1" applyFill="1" applyAlignment="1"/>
    <xf numFmtId="43" fontId="49" fillId="47" borderId="0" xfId="63" applyFont="1" applyFill="1" applyBorder="1" applyAlignment="1"/>
    <xf numFmtId="41" fontId="6" fillId="0" borderId="0" xfId="8" applyFill="1">
      <alignment vertical="top"/>
    </xf>
    <xf numFmtId="0" fontId="0" fillId="0" borderId="0" xfId="0" applyFill="1">
      <alignment vertical="top"/>
    </xf>
    <xf numFmtId="43" fontId="6" fillId="0" borderId="0" xfId="63" applyFont="1" applyFill="1" applyAlignment="1"/>
    <xf numFmtId="164" fontId="7" fillId="19" borderId="1" xfId="6" applyNumberFormat="1" applyBorder="1">
      <alignment vertical="top"/>
    </xf>
    <xf numFmtId="164" fontId="6" fillId="0" borderId="0" xfId="4" applyNumberFormat="1">
      <alignment vertical="top"/>
    </xf>
    <xf numFmtId="49" fontId="7" fillId="19" borderId="1" xfId="6">
      <alignment vertical="top"/>
    </xf>
    <xf numFmtId="0" fontId="9" fillId="5" borderId="1" xfId="5" applyNumberFormat="1">
      <alignment vertical="top"/>
    </xf>
    <xf numFmtId="49" fontId="7" fillId="19" borderId="1" xfId="6" applyBorder="1">
      <alignment vertical="top"/>
    </xf>
    <xf numFmtId="164" fontId="6" fillId="47" borderId="0" xfId="63" applyNumberFormat="1" applyFont="1" applyFill="1" applyAlignment="1"/>
    <xf numFmtId="164" fontId="6" fillId="0" borderId="0" xfId="63" applyNumberFormat="1" applyFont="1" applyFill="1" applyAlignment="1"/>
    <xf numFmtId="164" fontId="6" fillId="46" borderId="0" xfId="63" applyNumberFormat="1" applyFont="1" applyFill="1" applyAlignment="1"/>
    <xf numFmtId="43" fontId="6" fillId="46" borderId="0" xfId="63" applyFont="1" applyFill="1" applyAlignment="1"/>
    <xf numFmtId="43" fontId="6" fillId="47" borderId="0" xfId="63" applyFont="1" applyFill="1" applyAlignment="1"/>
    <xf numFmtId="0" fontId="6" fillId="0" borderId="0" xfId="4">
      <alignment vertical="top"/>
    </xf>
    <xf numFmtId="41" fontId="6" fillId="0" borderId="0" xfId="13" applyFont="1" applyFill="1">
      <alignment vertical="top"/>
    </xf>
    <xf numFmtId="0" fontId="6" fillId="0" borderId="0" xfId="4" applyFont="1" applyFill="1">
      <alignment vertical="top"/>
    </xf>
    <xf numFmtId="41" fontId="6" fillId="0" borderId="0" xfId="62" applyNumberFormat="1" applyFill="1">
      <alignment vertical="top"/>
    </xf>
    <xf numFmtId="49" fontId="51" fillId="5" borderId="1" xfId="5" applyFont="1">
      <alignment vertical="top"/>
    </xf>
    <xf numFmtId="0" fontId="2" fillId="0" borderId="0" xfId="0" applyFont="1">
      <alignment vertical="top"/>
    </xf>
    <xf numFmtId="0" fontId="52" fillId="0" borderId="0" xfId="107" applyFont="1" applyFill="1" applyBorder="1" applyAlignment="1"/>
    <xf numFmtId="0" fontId="6" fillId="0" borderId="15" xfId="4" applyBorder="1">
      <alignment vertical="top"/>
    </xf>
    <xf numFmtId="0" fontId="6" fillId="0" borderId="16" xfId="4" applyBorder="1">
      <alignment vertical="top"/>
    </xf>
    <xf numFmtId="0" fontId="6" fillId="0" borderId="17" xfId="4" applyBorder="1">
      <alignment vertical="top"/>
    </xf>
    <xf numFmtId="0" fontId="6" fillId="0" borderId="18" xfId="4" applyBorder="1">
      <alignment vertical="top"/>
    </xf>
    <xf numFmtId="0" fontId="6" fillId="46" borderId="0" xfId="4" applyFill="1" applyBorder="1" applyAlignment="1">
      <alignment horizontal="center" vertical="top"/>
    </xf>
    <xf numFmtId="0" fontId="6" fillId="0" borderId="19" xfId="4" applyBorder="1">
      <alignment vertical="top"/>
    </xf>
    <xf numFmtId="0" fontId="6" fillId="11" borderId="0" xfId="4" applyFill="1" applyBorder="1" applyAlignment="1">
      <alignment horizontal="center" vertical="top"/>
    </xf>
    <xf numFmtId="0" fontId="6" fillId="51" borderId="0" xfId="4" applyFill="1" applyBorder="1" applyAlignment="1">
      <alignment horizontal="center" vertical="top"/>
    </xf>
    <xf numFmtId="0" fontId="6" fillId="0" borderId="20" xfId="4" applyBorder="1">
      <alignment vertical="top"/>
    </xf>
    <xf numFmtId="0" fontId="6" fillId="0" borderId="21" xfId="4" applyBorder="1">
      <alignment vertical="top"/>
    </xf>
    <xf numFmtId="0" fontId="6" fillId="0" borderId="22" xfId="4" applyBorder="1">
      <alignment vertical="top"/>
    </xf>
    <xf numFmtId="0" fontId="6" fillId="0" borderId="0" xfId="4" applyBorder="1">
      <alignment vertical="top"/>
    </xf>
    <xf numFmtId="0" fontId="6" fillId="0" borderId="0" xfId="4" applyFill="1" applyBorder="1">
      <alignment vertical="top"/>
    </xf>
    <xf numFmtId="0" fontId="6" fillId="0" borderId="0" xfId="4" applyFill="1" applyBorder="1" applyAlignment="1">
      <alignment horizontal="center" vertical="top"/>
    </xf>
    <xf numFmtId="41" fontId="15" fillId="46" borderId="0" xfId="11" applyFont="1">
      <alignment vertical="top"/>
    </xf>
    <xf numFmtId="49" fontId="53" fillId="0" borderId="0" xfId="15" applyFont="1">
      <alignment vertical="top"/>
    </xf>
    <xf numFmtId="0" fontId="0" fillId="0" borderId="0" xfId="0" applyFont="1">
      <alignment vertical="top"/>
    </xf>
    <xf numFmtId="10" fontId="6" fillId="9" borderId="0" xfId="64" applyFill="1">
      <alignment vertical="top"/>
    </xf>
    <xf numFmtId="0" fontId="6" fillId="0" borderId="2" xfId="4" applyBorder="1" applyAlignment="1">
      <alignment vertical="top" wrapText="1"/>
    </xf>
    <xf numFmtId="49" fontId="6" fillId="0" borderId="0" xfId="14" applyFont="1">
      <alignment vertical="top"/>
    </xf>
    <xf numFmtId="41" fontId="2" fillId="0" borderId="0" xfId="0" applyNumberFormat="1" applyFont="1" applyAlignment="1"/>
    <xf numFmtId="49" fontId="10" fillId="0" borderId="0" xfId="15" applyFont="1">
      <alignment vertical="top"/>
    </xf>
    <xf numFmtId="41" fontId="15" fillId="0" borderId="0" xfId="4" applyNumberFormat="1" applyFont="1">
      <alignment vertical="top"/>
    </xf>
    <xf numFmtId="0" fontId="52" fillId="0" borderId="0" xfId="107" applyFont="1" applyFill="1" applyBorder="1" applyAlignment="1">
      <alignment horizontal="center" vertical="top"/>
    </xf>
    <xf numFmtId="0" fontId="6" fillId="12" borderId="0" xfId="4" applyFill="1" applyBorder="1" applyAlignment="1">
      <alignment horizontal="center" vertical="top"/>
    </xf>
    <xf numFmtId="41" fontId="6" fillId="46" borderId="0" xfId="11" applyFont="1">
      <alignment vertical="top"/>
    </xf>
    <xf numFmtId="164" fontId="6" fillId="46" borderId="0" xfId="63" applyNumberFormat="1" applyFont="1" applyFill="1">
      <alignment vertical="top"/>
    </xf>
    <xf numFmtId="49" fontId="6" fillId="0" borderId="0" xfId="15" applyFont="1">
      <alignment vertical="top"/>
    </xf>
    <xf numFmtId="49" fontId="7" fillId="19" borderId="1" xfId="6" applyFont="1">
      <alignment vertical="top"/>
    </xf>
    <xf numFmtId="49" fontId="22" fillId="0" borderId="0" xfId="61" applyFill="1" applyBorder="1" applyAlignment="1">
      <alignment horizontal="left" vertical="top" wrapText="1"/>
    </xf>
    <xf numFmtId="0" fontId="6" fillId="0" borderId="0" xfId="4" applyFont="1" applyFill="1" applyBorder="1" applyAlignment="1">
      <alignment horizontal="left" vertical="top" wrapText="1"/>
    </xf>
    <xf numFmtId="0" fontId="8" fillId="0" borderId="0" xfId="4" applyFont="1" applyFill="1" applyBorder="1" applyAlignment="1">
      <alignment horizontal="left" vertical="top" wrapText="1"/>
    </xf>
  </cellXfs>
  <cellStyles count="108">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1" xfId="82" builtinId="30" hidden="1" customBuiltin="1"/>
    <cellStyle name="20% - Accent2" xfId="41" builtinId="34" hidden="1"/>
    <cellStyle name="20% - Accent2" xfId="86" builtinId="34" hidden="1" customBuiltin="1"/>
    <cellStyle name="20% - Accent3" xfId="45" builtinId="38" hidden="1"/>
    <cellStyle name="20% - Accent3" xfId="90" builtinId="38" hidden="1" customBuiltin="1"/>
    <cellStyle name="20% - Accent4" xfId="49" builtinId="42" hidden="1"/>
    <cellStyle name="20% - Accent4" xfId="94" builtinId="42" hidden="1" customBuiltin="1"/>
    <cellStyle name="20% - Accent5" xfId="53" builtinId="46" hidden="1"/>
    <cellStyle name="20% - Accent5" xfId="98" builtinId="46" hidden="1" customBuiltin="1"/>
    <cellStyle name="20% - Accent6" xfId="57" builtinId="50" hidden="1"/>
    <cellStyle name="20% - Accent6" xfId="102" builtinId="50" hidden="1" customBuiltin="1"/>
    <cellStyle name="40% - Accent1" xfId="38" builtinId="31" hidden="1"/>
    <cellStyle name="40% - Accent1" xfId="83" builtinId="31" hidden="1" customBuiltin="1"/>
    <cellStyle name="40% - Accent2" xfId="42" builtinId="35" hidden="1"/>
    <cellStyle name="40% - Accent2" xfId="87" builtinId="35" hidden="1" customBuiltin="1"/>
    <cellStyle name="40% - Accent3" xfId="46" builtinId="39" hidden="1"/>
    <cellStyle name="40% - Accent3" xfId="91" builtinId="39" hidden="1" customBuiltin="1"/>
    <cellStyle name="40% - Accent4" xfId="50" builtinId="43" hidden="1"/>
    <cellStyle name="40% - Accent4" xfId="95" builtinId="43" hidden="1" customBuiltin="1"/>
    <cellStyle name="40% - Accent5" xfId="54" builtinId="47" hidden="1"/>
    <cellStyle name="40% - Accent5" xfId="99" builtinId="47" hidden="1" customBuiltin="1"/>
    <cellStyle name="40% - Accent6" xfId="58" builtinId="51" hidden="1"/>
    <cellStyle name="40% - Accent6" xfId="103" builtinId="51" hidden="1" customBuiltin="1"/>
    <cellStyle name="60% - Accent1" xfId="39" builtinId="32" hidden="1"/>
    <cellStyle name="60% - Accent1" xfId="84" builtinId="32" hidden="1" customBuiltin="1"/>
    <cellStyle name="60% - Accent2" xfId="43" builtinId="36" hidden="1"/>
    <cellStyle name="60% - Accent2" xfId="88" builtinId="36" hidden="1" customBuiltin="1"/>
    <cellStyle name="60% - Accent3" xfId="47" builtinId="40" hidden="1"/>
    <cellStyle name="60% - Accent3" xfId="92" builtinId="40" hidden="1" customBuiltin="1"/>
    <cellStyle name="60% - Accent4" xfId="51" builtinId="44" hidden="1"/>
    <cellStyle name="60% - Accent4" xfId="96" builtinId="44" hidden="1" customBuiltin="1"/>
    <cellStyle name="60% - Accent5" xfId="55" builtinId="48" hidden="1"/>
    <cellStyle name="60% - Accent5" xfId="100" builtinId="48" hidden="1" customBuiltin="1"/>
    <cellStyle name="60% - Accent6" xfId="59" builtinId="52" hidden="1"/>
    <cellStyle name="60% - Accent6" xfId="104" builtinId="52" hidden="1" customBuiltin="1"/>
    <cellStyle name="Accent1" xfId="36" builtinId="29" hidden="1"/>
    <cellStyle name="Accent1" xfId="81" builtinId="29" hidden="1" customBuiltin="1"/>
    <cellStyle name="Accent2" xfId="40" builtinId="33" hidden="1"/>
    <cellStyle name="Accent2" xfId="85" builtinId="33" hidden="1" customBuiltin="1"/>
    <cellStyle name="Accent3" xfId="44" builtinId="37" hidden="1"/>
    <cellStyle name="Accent3" xfId="89" builtinId="37" hidden="1" customBuiltin="1"/>
    <cellStyle name="Accent4" xfId="48" builtinId="41" hidden="1"/>
    <cellStyle name="Accent4" xfId="93" builtinId="41" hidden="1" customBuiltin="1"/>
    <cellStyle name="Accent5" xfId="52" builtinId="45" hidden="1"/>
    <cellStyle name="Accent5" xfId="97" builtinId="45" hidden="1" customBuiltin="1"/>
    <cellStyle name="Accent6" xfId="56" builtinId="49" hidden="1"/>
    <cellStyle name="Accent6" xfId="101" builtinId="49" hidden="1" customBuiltin="1"/>
    <cellStyle name="Bad" xfId="2" hidden="1" xr:uid="{00000000-0005-0000-0000-000033000000}"/>
    <cellStyle name="Berekening" xfId="18" builtinId="22" hidden="1"/>
    <cellStyle name="Berekening" xfId="66" builtinId="22" hidden="1" customBuiltin="1"/>
    <cellStyle name="Cel (tussen)resultaat" xfId="8" xr:uid="{00000000-0005-0000-0000-000037000000}"/>
    <cellStyle name="Cel Berekening" xfId="9" xr:uid="{00000000-0005-0000-0000-000038000000}"/>
    <cellStyle name="Cel Bijzonderheid" xfId="10" xr:uid="{00000000-0005-0000-0000-000039000000}"/>
    <cellStyle name="Cel Input" xfId="11" xr:uid="{00000000-0005-0000-0000-00003A000000}"/>
    <cellStyle name="Cel Input Data" xfId="105" xr:uid="{00000000-0005-0000-0000-00003B000000}"/>
    <cellStyle name="Cel n.v.t. (leeg)" xfId="62" xr:uid="{00000000-0005-0000-0000-00003C000000}"/>
    <cellStyle name="Cel PM extern" xfId="12" xr:uid="{00000000-0005-0000-0000-00003D000000}"/>
    <cellStyle name="Cel Verwijzing" xfId="13" xr:uid="{00000000-0005-0000-0000-00003E000000}"/>
    <cellStyle name="Check Cell" xfId="20" hidden="1" xr:uid="{00000000-0005-0000-0000-00003F000000}"/>
    <cellStyle name="Controlecel" xfId="79" builtinId="23" hidden="1" customBuiltin="1"/>
    <cellStyle name="Explanatory Text" xfId="34" hidden="1" xr:uid="{00000000-0005-0000-0000-000046000000}"/>
    <cellStyle name="Gekoppelde cel" xfId="19" builtinId="24" hidden="1"/>
    <cellStyle name="Gekoppelde cel" xfId="71" builtinId="24" hidden="1" customBuiltin="1"/>
    <cellStyle name="Gevolgde hyperlink" xfId="60" builtinId="9" hidden="1"/>
    <cellStyle name="Goed" xfId="1" builtinId="26" hidden="1"/>
    <cellStyle name="Goed" xfId="65" builtinId="26" hidden="1" customBuiltin="1"/>
    <cellStyle name="Heading 1" xfId="29" hidden="1" xr:uid="{00000000-0005-0000-0000-00004B000000}"/>
    <cellStyle name="Heading 2" xfId="30" hidden="1" xr:uid="{00000000-0005-0000-0000-00004D000000}"/>
    <cellStyle name="Heading 3" xfId="31" hidden="1" xr:uid="{00000000-0005-0000-0000-00004F000000}"/>
    <cellStyle name="Heading 4" xfId="32" hidden="1" xr:uid="{00000000-0005-0000-0000-000051000000}"/>
    <cellStyle name="Hyperlink" xfId="22" builtinId="8" hidden="1"/>
    <cellStyle name="Hyperlink" xfId="61" builtinId="8" customBuiltin="1"/>
    <cellStyle name="Input" xfId="16" hidden="1" xr:uid="{00000000-0005-0000-0000-000055000000}"/>
    <cellStyle name="Invoer" xfId="77" builtinId="20" hidden="1" customBuiltin="1"/>
    <cellStyle name="Komma" xfId="23" builtinId="3" hidden="1"/>
    <cellStyle name="Komma" xfId="63" builtinId="3"/>
    <cellStyle name="Komma [0]" xfId="24" builtinId="6" hidden="1"/>
    <cellStyle name="Kop 1" xfId="72" builtinId="16" hidden="1" customBuiltin="1"/>
    <cellStyle name="Kop 2" xfId="73" builtinId="17" hidden="1" customBuiltin="1"/>
    <cellStyle name="Kop 3" xfId="74" builtinId="18" hidden="1" customBuiltin="1"/>
    <cellStyle name="Kop 4" xfId="75" builtinId="19" hidden="1" customBuiltin="1"/>
    <cellStyle name="Neutraal" xfId="3" builtinId="28" hidden="1"/>
    <cellStyle name="Neutraal" xfId="67" builtinId="28" hidden="1" customBuiltin="1"/>
    <cellStyle name="Note" xfId="21" hidden="1" xr:uid="{00000000-0005-0000-0000-00005C000000}"/>
    <cellStyle name="Ongeldig" xfId="76" builtinId="27" hidden="1" customBuiltin="1"/>
    <cellStyle name="Opm. INTERN" xfId="14" xr:uid="{00000000-0005-0000-0000-00005D000000}"/>
    <cellStyle name="Output" xfId="17" hidden="1" xr:uid="{00000000-0005-0000-0000-00005E000000}"/>
    <cellStyle name="Procent" xfId="27" builtinId="5" hidden="1"/>
    <cellStyle name="Procent" xfId="64" builtinId="5"/>
    <cellStyle name="Standaard" xfId="0" builtinId="0" customBuiltin="1"/>
    <cellStyle name="Standaard 33" xfId="107" xr:uid="{00000000-0005-0000-0000-000062000000}"/>
    <cellStyle name="Standaard ACM-DE" xfId="4" xr:uid="{00000000-0005-0000-0000-000063000000}"/>
    <cellStyle name="Titel" xfId="28" builtinId="15" hidden="1"/>
    <cellStyle name="Titel" xfId="69" builtinId="15" hidden="1" customBuiltin="1"/>
    <cellStyle name="Toelichting" xfId="15" xr:uid="{00000000-0005-0000-0000-000066000000}"/>
    <cellStyle name="Totaal" xfId="35" builtinId="25" hidden="1"/>
    <cellStyle name="Totaal" xfId="68" builtinId="25" hidden="1" customBuiltin="1"/>
    <cellStyle name="Uitvoer" xfId="78" builtinId="21" hidden="1" customBuiltin="1"/>
    <cellStyle name="Valuta" xfId="25" builtinId="4" hidden="1"/>
    <cellStyle name="Valuta [0]" xfId="26" builtinId="7" hidden="1"/>
    <cellStyle name="Verklarende tekst" xfId="80" builtinId="53" hidden="1" customBuiltin="1"/>
    <cellStyle name="Verklarende tekst 2" xfId="106" xr:uid="{00000000-0005-0000-0000-000069000000}"/>
    <cellStyle name="Waarschuwingstekst" xfId="33" builtinId="11" hidden="1"/>
    <cellStyle name="Waarschuwingstekst" xfId="70" builtinId="11" hidden="1" customBuiltin="1"/>
  </cellStyles>
  <dxfs count="0"/>
  <tableStyles count="0" defaultTableStyle="TableStyleMedium2" defaultPivotStyle="PivotStyleLight16"/>
  <colors>
    <mruColors>
      <color rgb="FFE1FFE1"/>
      <color rgb="FFCCC8D9"/>
      <color rgb="FF99FF99"/>
      <color rgb="FFCCFFFF"/>
      <color rgb="FFFFCCFF"/>
      <color rgb="FFFFFFCC"/>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8</xdr:row>
      <xdr:rowOff>63500</xdr:rowOff>
    </xdr:from>
    <xdr:to>
      <xdr:col>9</xdr:col>
      <xdr:colOff>1341438</xdr:colOff>
      <xdr:row>8</xdr:row>
      <xdr:rowOff>63501</xdr:rowOff>
    </xdr:to>
    <xdr:cxnSp macro="">
      <xdr:nvCxnSpPr>
        <xdr:cNvPr id="2" name="Straight Arrow Connector 17">
          <a:extLst>
            <a:ext uri="{FF2B5EF4-FFF2-40B4-BE49-F238E27FC236}">
              <a16:creationId xmlns:a16="http://schemas.microsoft.com/office/drawing/2014/main" id="{00000000-0008-0000-0400-000002000000}"/>
            </a:ext>
          </a:extLst>
        </xdr:cNvPr>
        <xdr:cNvCxnSpPr/>
      </xdr:nvCxnSpPr>
      <xdr:spPr>
        <a:xfrm>
          <a:off x="7821613" y="1425575"/>
          <a:ext cx="56832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8</xdr:row>
      <xdr:rowOff>54428</xdr:rowOff>
    </xdr:from>
    <xdr:to>
      <xdr:col>5</xdr:col>
      <xdr:colOff>1328964</xdr:colOff>
      <xdr:row>8</xdr:row>
      <xdr:rowOff>54429</xdr:rowOff>
    </xdr:to>
    <xdr:cxnSp macro="">
      <xdr:nvCxnSpPr>
        <xdr:cNvPr id="3" name="Straight Arrow Connector 20">
          <a:extLst>
            <a:ext uri="{FF2B5EF4-FFF2-40B4-BE49-F238E27FC236}">
              <a16:creationId xmlns:a16="http://schemas.microsoft.com/office/drawing/2014/main" id="{00000000-0008-0000-0400-000003000000}"/>
            </a:ext>
          </a:extLst>
        </xdr:cNvPr>
        <xdr:cNvCxnSpPr/>
      </xdr:nvCxnSpPr>
      <xdr:spPr>
        <a:xfrm>
          <a:off x="4551589" y="14165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302907</xdr:colOff>
      <xdr:row>10</xdr:row>
      <xdr:rowOff>27214</xdr:rowOff>
    </xdr:from>
    <xdr:to>
      <xdr:col>14</xdr:col>
      <xdr:colOff>13607</xdr:colOff>
      <xdr:row>11</xdr:row>
      <xdr:rowOff>157370</xdr:rowOff>
    </xdr:to>
    <xdr:cxnSp macro="">
      <xdr:nvCxnSpPr>
        <xdr:cNvPr id="4" name="Rechte verbindingslijn met pijl 3">
          <a:extLst>
            <a:ext uri="{FF2B5EF4-FFF2-40B4-BE49-F238E27FC236}">
              <a16:creationId xmlns:a16="http://schemas.microsoft.com/office/drawing/2014/main" id="{00000000-0008-0000-0400-000004000000}"/>
            </a:ext>
          </a:extLst>
        </xdr:cNvPr>
        <xdr:cNvCxnSpPr/>
      </xdr:nvCxnSpPr>
      <xdr:spPr>
        <a:xfrm flipV="1">
          <a:off x="9913632" y="1713139"/>
          <a:ext cx="929900" cy="292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8</xdr:row>
      <xdr:rowOff>57978</xdr:rowOff>
    </xdr:from>
    <xdr:to>
      <xdr:col>13</xdr:col>
      <xdr:colOff>1351447</xdr:colOff>
      <xdr:row>8</xdr:row>
      <xdr:rowOff>57979</xdr:rowOff>
    </xdr:to>
    <xdr:cxnSp macro="">
      <xdr:nvCxnSpPr>
        <xdr:cNvPr id="5" name="Straight Arrow Connector 17">
          <a:extLst>
            <a:ext uri="{FF2B5EF4-FFF2-40B4-BE49-F238E27FC236}">
              <a16:creationId xmlns:a16="http://schemas.microsoft.com/office/drawing/2014/main" id="{00000000-0008-0000-0400-000005000000}"/>
            </a:ext>
          </a:extLst>
        </xdr:cNvPr>
        <xdr:cNvCxnSpPr/>
      </xdr:nvCxnSpPr>
      <xdr:spPr>
        <a:xfrm>
          <a:off x="10270022" y="1420053"/>
          <a:ext cx="5588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35</xdr:row>
      <xdr:rowOff>57150</xdr:rowOff>
    </xdr:from>
    <xdr:to>
      <xdr:col>6</xdr:col>
      <xdr:colOff>9525</xdr:colOff>
      <xdr:row>35</xdr:row>
      <xdr:rowOff>57150</xdr:rowOff>
    </xdr:to>
    <xdr:cxnSp macro="">
      <xdr:nvCxnSpPr>
        <xdr:cNvPr id="6" name="Rechte verbindingslijn met pijl 34">
          <a:extLst>
            <a:ext uri="{FF2B5EF4-FFF2-40B4-BE49-F238E27FC236}">
              <a16:creationId xmlns:a16="http://schemas.microsoft.com/office/drawing/2014/main" id="{00000000-0008-0000-0400-000006000000}"/>
            </a:ext>
          </a:extLst>
        </xdr:cNvPr>
        <xdr:cNvCxnSpPr/>
      </xdr:nvCxnSpPr>
      <xdr:spPr>
        <a:xfrm>
          <a:off x="5553075" y="5629275"/>
          <a:ext cx="16573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33617</xdr:colOff>
      <xdr:row>35</xdr:row>
      <xdr:rowOff>156882</xdr:rowOff>
    </xdr:from>
    <xdr:to>
      <xdr:col>6</xdr:col>
      <xdr:colOff>44824</xdr:colOff>
      <xdr:row>39</xdr:row>
      <xdr:rowOff>89647</xdr:rowOff>
    </xdr:to>
    <xdr:cxnSp macro="">
      <xdr:nvCxnSpPr>
        <xdr:cNvPr id="7" name="Rechte verbindingslijn met pijl 36">
          <a:extLst>
            <a:ext uri="{FF2B5EF4-FFF2-40B4-BE49-F238E27FC236}">
              <a16:creationId xmlns:a16="http://schemas.microsoft.com/office/drawing/2014/main" id="{00000000-0008-0000-0400-000007000000}"/>
            </a:ext>
          </a:extLst>
        </xdr:cNvPr>
        <xdr:cNvCxnSpPr/>
      </xdr:nvCxnSpPr>
      <xdr:spPr>
        <a:xfrm flipV="1">
          <a:off x="5586692" y="5729007"/>
          <a:ext cx="1659032" cy="5804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13607</xdr:colOff>
      <xdr:row>25</xdr:row>
      <xdr:rowOff>55789</xdr:rowOff>
    </xdr:from>
    <xdr:to>
      <xdr:col>6</xdr:col>
      <xdr:colOff>0</xdr:colOff>
      <xdr:row>28</xdr:row>
      <xdr:rowOff>89647</xdr:rowOff>
    </xdr:to>
    <xdr:cxnSp macro="">
      <xdr:nvCxnSpPr>
        <xdr:cNvPr id="8" name="Rechte verbindingslijn met pijl 43">
          <a:extLst>
            <a:ext uri="{FF2B5EF4-FFF2-40B4-BE49-F238E27FC236}">
              <a16:creationId xmlns:a16="http://schemas.microsoft.com/office/drawing/2014/main" id="{00000000-0008-0000-0400-000008000000}"/>
            </a:ext>
          </a:extLst>
        </xdr:cNvPr>
        <xdr:cNvCxnSpPr/>
      </xdr:nvCxnSpPr>
      <xdr:spPr>
        <a:xfrm>
          <a:off x="5566682" y="4008664"/>
          <a:ext cx="1634218" cy="5196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22412</xdr:colOff>
      <xdr:row>35</xdr:row>
      <xdr:rowOff>78441</xdr:rowOff>
    </xdr:from>
    <xdr:to>
      <xdr:col>11</xdr:col>
      <xdr:colOff>100853</xdr:colOff>
      <xdr:row>38</xdr:row>
      <xdr:rowOff>0</xdr:rowOff>
    </xdr:to>
    <xdr:cxnSp macro="">
      <xdr:nvCxnSpPr>
        <xdr:cNvPr id="9" name="Rechte verbindingslijn met pijl 47">
          <a:extLst>
            <a:ext uri="{FF2B5EF4-FFF2-40B4-BE49-F238E27FC236}">
              <a16:creationId xmlns:a16="http://schemas.microsoft.com/office/drawing/2014/main" id="{00000000-0008-0000-0400-000009000000}"/>
            </a:ext>
          </a:extLst>
        </xdr:cNvPr>
        <xdr:cNvCxnSpPr/>
      </xdr:nvCxnSpPr>
      <xdr:spPr>
        <a:xfrm>
          <a:off x="9042587" y="5650566"/>
          <a:ext cx="1297641" cy="4073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35</xdr:row>
      <xdr:rowOff>57150</xdr:rowOff>
    </xdr:from>
    <xdr:to>
      <xdr:col>6</xdr:col>
      <xdr:colOff>9525</xdr:colOff>
      <xdr:row>35</xdr:row>
      <xdr:rowOff>57150</xdr:rowOff>
    </xdr:to>
    <xdr:cxnSp macro="">
      <xdr:nvCxnSpPr>
        <xdr:cNvPr id="10" name="Rechte verbindingslijn met pijl 18">
          <a:extLst>
            <a:ext uri="{FF2B5EF4-FFF2-40B4-BE49-F238E27FC236}">
              <a16:creationId xmlns:a16="http://schemas.microsoft.com/office/drawing/2014/main" id="{00000000-0008-0000-0400-00000A000000}"/>
            </a:ext>
          </a:extLst>
        </xdr:cNvPr>
        <xdr:cNvCxnSpPr/>
      </xdr:nvCxnSpPr>
      <xdr:spPr>
        <a:xfrm>
          <a:off x="5553075" y="5629275"/>
          <a:ext cx="16573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xdr:colOff>
      <xdr:row>29</xdr:row>
      <xdr:rowOff>40822</xdr:rowOff>
    </xdr:from>
    <xdr:to>
      <xdr:col>6</xdr:col>
      <xdr:colOff>0</xdr:colOff>
      <xdr:row>35</xdr:row>
      <xdr:rowOff>0</xdr:rowOff>
    </xdr:to>
    <xdr:cxnSp macro="">
      <xdr:nvCxnSpPr>
        <xdr:cNvPr id="11" name="Rechte verbindingslijn met pijl 20">
          <a:extLst>
            <a:ext uri="{FF2B5EF4-FFF2-40B4-BE49-F238E27FC236}">
              <a16:creationId xmlns:a16="http://schemas.microsoft.com/office/drawing/2014/main" id="{00000000-0008-0000-0400-00000B000000}"/>
            </a:ext>
          </a:extLst>
        </xdr:cNvPr>
        <xdr:cNvCxnSpPr/>
      </xdr:nvCxnSpPr>
      <xdr:spPr>
        <a:xfrm>
          <a:off x="5554436" y="4641397"/>
          <a:ext cx="1646464" cy="9307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33617</xdr:colOff>
      <xdr:row>29</xdr:row>
      <xdr:rowOff>38100</xdr:rowOff>
    </xdr:from>
    <xdr:to>
      <xdr:col>6</xdr:col>
      <xdr:colOff>0</xdr:colOff>
      <xdr:row>29</xdr:row>
      <xdr:rowOff>44824</xdr:rowOff>
    </xdr:to>
    <xdr:cxnSp macro="">
      <xdr:nvCxnSpPr>
        <xdr:cNvPr id="12" name="Rechte verbindingslijn met pijl 25">
          <a:extLst>
            <a:ext uri="{FF2B5EF4-FFF2-40B4-BE49-F238E27FC236}">
              <a16:creationId xmlns:a16="http://schemas.microsoft.com/office/drawing/2014/main" id="{00000000-0008-0000-0400-00000C000000}"/>
            </a:ext>
          </a:extLst>
        </xdr:cNvPr>
        <xdr:cNvCxnSpPr/>
      </xdr:nvCxnSpPr>
      <xdr:spPr>
        <a:xfrm flipV="1">
          <a:off x="5586692" y="4638675"/>
          <a:ext cx="1614208" cy="67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22412</xdr:colOff>
      <xdr:row>28</xdr:row>
      <xdr:rowOff>112059</xdr:rowOff>
    </xdr:from>
    <xdr:to>
      <xdr:col>11</xdr:col>
      <xdr:colOff>246529</xdr:colOff>
      <xdr:row>38</xdr:row>
      <xdr:rowOff>0</xdr:rowOff>
    </xdr:to>
    <xdr:cxnSp macro="">
      <xdr:nvCxnSpPr>
        <xdr:cNvPr id="13" name="Rechte verbindingslijn met pijl 37">
          <a:extLst>
            <a:ext uri="{FF2B5EF4-FFF2-40B4-BE49-F238E27FC236}">
              <a16:creationId xmlns:a16="http://schemas.microsoft.com/office/drawing/2014/main" id="{00000000-0008-0000-0400-00000D000000}"/>
            </a:ext>
          </a:extLst>
        </xdr:cNvPr>
        <xdr:cNvCxnSpPr/>
      </xdr:nvCxnSpPr>
      <xdr:spPr>
        <a:xfrm>
          <a:off x="9042587" y="4550709"/>
          <a:ext cx="1443317" cy="1507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54</xdr:row>
      <xdr:rowOff>57150</xdr:rowOff>
    </xdr:from>
    <xdr:to>
      <xdr:col>6</xdr:col>
      <xdr:colOff>9525</xdr:colOff>
      <xdr:row>54</xdr:row>
      <xdr:rowOff>57150</xdr:rowOff>
    </xdr:to>
    <xdr:cxnSp macro="">
      <xdr:nvCxnSpPr>
        <xdr:cNvPr id="14" name="Rechte verbindingslijn met pijl 34">
          <a:extLst>
            <a:ext uri="{FF2B5EF4-FFF2-40B4-BE49-F238E27FC236}">
              <a16:creationId xmlns:a16="http://schemas.microsoft.com/office/drawing/2014/main" id="{00000000-0008-0000-0400-00000E000000}"/>
            </a:ext>
          </a:extLst>
        </xdr:cNvPr>
        <xdr:cNvCxnSpPr/>
      </xdr:nvCxnSpPr>
      <xdr:spPr>
        <a:xfrm>
          <a:off x="5553075" y="8705850"/>
          <a:ext cx="16573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13607</xdr:colOff>
      <xdr:row>44</xdr:row>
      <xdr:rowOff>55789</xdr:rowOff>
    </xdr:from>
    <xdr:to>
      <xdr:col>6</xdr:col>
      <xdr:colOff>0</xdr:colOff>
      <xdr:row>47</xdr:row>
      <xdr:rowOff>89647</xdr:rowOff>
    </xdr:to>
    <xdr:cxnSp macro="">
      <xdr:nvCxnSpPr>
        <xdr:cNvPr id="15" name="Rechte verbindingslijn met pijl 43">
          <a:extLst>
            <a:ext uri="{FF2B5EF4-FFF2-40B4-BE49-F238E27FC236}">
              <a16:creationId xmlns:a16="http://schemas.microsoft.com/office/drawing/2014/main" id="{00000000-0008-0000-0400-00000F000000}"/>
            </a:ext>
          </a:extLst>
        </xdr:cNvPr>
        <xdr:cNvCxnSpPr/>
      </xdr:nvCxnSpPr>
      <xdr:spPr>
        <a:xfrm>
          <a:off x="5566682" y="7085239"/>
          <a:ext cx="1634218" cy="5196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41</xdr:row>
      <xdr:rowOff>44824</xdr:rowOff>
    </xdr:from>
    <xdr:to>
      <xdr:col>11</xdr:col>
      <xdr:colOff>224117</xdr:colOff>
      <xdr:row>54</xdr:row>
      <xdr:rowOff>108858</xdr:rowOff>
    </xdr:to>
    <xdr:cxnSp macro="">
      <xdr:nvCxnSpPr>
        <xdr:cNvPr id="16" name="Rechte verbindingslijn met pijl 47">
          <a:extLst>
            <a:ext uri="{FF2B5EF4-FFF2-40B4-BE49-F238E27FC236}">
              <a16:creationId xmlns:a16="http://schemas.microsoft.com/office/drawing/2014/main" id="{00000000-0008-0000-0400-000010000000}"/>
            </a:ext>
          </a:extLst>
        </xdr:cNvPr>
        <xdr:cNvCxnSpPr/>
      </xdr:nvCxnSpPr>
      <xdr:spPr>
        <a:xfrm flipV="1">
          <a:off x="9033782" y="6588499"/>
          <a:ext cx="1429710" cy="2169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54</xdr:row>
      <xdr:rowOff>57150</xdr:rowOff>
    </xdr:from>
    <xdr:to>
      <xdr:col>6</xdr:col>
      <xdr:colOff>9525</xdr:colOff>
      <xdr:row>54</xdr:row>
      <xdr:rowOff>57150</xdr:rowOff>
    </xdr:to>
    <xdr:cxnSp macro="">
      <xdr:nvCxnSpPr>
        <xdr:cNvPr id="17" name="Rechte verbindingslijn met pijl 18">
          <a:extLst>
            <a:ext uri="{FF2B5EF4-FFF2-40B4-BE49-F238E27FC236}">
              <a16:creationId xmlns:a16="http://schemas.microsoft.com/office/drawing/2014/main" id="{00000000-0008-0000-0400-000011000000}"/>
            </a:ext>
          </a:extLst>
        </xdr:cNvPr>
        <xdr:cNvCxnSpPr/>
      </xdr:nvCxnSpPr>
      <xdr:spPr>
        <a:xfrm>
          <a:off x="5553075" y="8705850"/>
          <a:ext cx="16573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xdr:colOff>
      <xdr:row>48</xdr:row>
      <xdr:rowOff>40822</xdr:rowOff>
    </xdr:from>
    <xdr:to>
      <xdr:col>6</xdr:col>
      <xdr:colOff>0</xdr:colOff>
      <xdr:row>54</xdr:row>
      <xdr:rowOff>0</xdr:rowOff>
    </xdr:to>
    <xdr:cxnSp macro="">
      <xdr:nvCxnSpPr>
        <xdr:cNvPr id="18" name="Rechte verbindingslijn met pijl 20">
          <a:extLst>
            <a:ext uri="{FF2B5EF4-FFF2-40B4-BE49-F238E27FC236}">
              <a16:creationId xmlns:a16="http://schemas.microsoft.com/office/drawing/2014/main" id="{00000000-0008-0000-0400-000012000000}"/>
            </a:ext>
          </a:extLst>
        </xdr:cNvPr>
        <xdr:cNvCxnSpPr/>
      </xdr:nvCxnSpPr>
      <xdr:spPr>
        <a:xfrm>
          <a:off x="5554436" y="7717972"/>
          <a:ext cx="1646464" cy="9307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33617</xdr:colOff>
      <xdr:row>48</xdr:row>
      <xdr:rowOff>38100</xdr:rowOff>
    </xdr:from>
    <xdr:to>
      <xdr:col>6</xdr:col>
      <xdr:colOff>0</xdr:colOff>
      <xdr:row>48</xdr:row>
      <xdr:rowOff>44824</xdr:rowOff>
    </xdr:to>
    <xdr:cxnSp macro="">
      <xdr:nvCxnSpPr>
        <xdr:cNvPr id="19" name="Rechte verbindingslijn met pijl 25">
          <a:extLst>
            <a:ext uri="{FF2B5EF4-FFF2-40B4-BE49-F238E27FC236}">
              <a16:creationId xmlns:a16="http://schemas.microsoft.com/office/drawing/2014/main" id="{00000000-0008-0000-0400-000013000000}"/>
            </a:ext>
          </a:extLst>
        </xdr:cNvPr>
        <xdr:cNvCxnSpPr/>
      </xdr:nvCxnSpPr>
      <xdr:spPr>
        <a:xfrm flipV="1">
          <a:off x="5586692" y="7715250"/>
          <a:ext cx="1614208" cy="67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22412</xdr:colOff>
      <xdr:row>41</xdr:row>
      <xdr:rowOff>56030</xdr:rowOff>
    </xdr:from>
    <xdr:to>
      <xdr:col>11</xdr:col>
      <xdr:colOff>145676</xdr:colOff>
      <xdr:row>47</xdr:row>
      <xdr:rowOff>112059</xdr:rowOff>
    </xdr:to>
    <xdr:cxnSp macro="">
      <xdr:nvCxnSpPr>
        <xdr:cNvPr id="20" name="Rechte verbindingslijn met pijl 37">
          <a:extLst>
            <a:ext uri="{FF2B5EF4-FFF2-40B4-BE49-F238E27FC236}">
              <a16:creationId xmlns:a16="http://schemas.microsoft.com/office/drawing/2014/main" id="{00000000-0008-0000-0400-000014000000}"/>
            </a:ext>
          </a:extLst>
        </xdr:cNvPr>
        <xdr:cNvCxnSpPr/>
      </xdr:nvCxnSpPr>
      <xdr:spPr>
        <a:xfrm flipV="1">
          <a:off x="9042587" y="6599705"/>
          <a:ext cx="1342464" cy="1027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C8D9"/>
  </sheetPr>
  <dimension ref="B2:D36"/>
  <sheetViews>
    <sheetView showGridLines="0" tabSelected="1" zoomScale="85" zoomScaleNormal="85" workbookViewId="0">
      <pane ySplit="3" topLeftCell="A4" activePane="bottomLeft" state="frozen"/>
      <selection activeCell="O39" sqref="O39"/>
      <selection pane="bottomLeft" activeCell="C31" sqref="C31"/>
    </sheetView>
  </sheetViews>
  <sheetFormatPr defaultRowHeight="12.75" x14ac:dyDescent="0.2"/>
  <cols>
    <col min="1" max="1" width="4.7109375" style="6" customWidth="1"/>
    <col min="2" max="2" width="39.85546875" style="6" customWidth="1"/>
    <col min="3" max="3" width="91.85546875" style="6" customWidth="1"/>
    <col min="4" max="16384" width="9.140625" style="6"/>
  </cols>
  <sheetData>
    <row r="2" spans="2:3" s="11" customFormat="1" ht="18" x14ac:dyDescent="0.2">
      <c r="B2" s="11" t="s">
        <v>900</v>
      </c>
    </row>
    <row r="6" spans="2:3" x14ac:dyDescent="0.2">
      <c r="B6" s="7"/>
    </row>
    <row r="13" spans="2:3" s="12" customFormat="1" x14ac:dyDescent="0.2">
      <c r="B13" s="12" t="s">
        <v>0</v>
      </c>
    </row>
    <row r="14" spans="2:3" s="13" customFormat="1" x14ac:dyDescent="0.2"/>
    <row r="15" spans="2:3" x14ac:dyDescent="0.2">
      <c r="B15" s="14" t="s">
        <v>1</v>
      </c>
      <c r="C15" s="15" t="s">
        <v>901</v>
      </c>
    </row>
    <row r="16" spans="2:3" x14ac:dyDescent="0.2">
      <c r="B16" s="14" t="s">
        <v>2</v>
      </c>
      <c r="C16" s="15" t="s">
        <v>904</v>
      </c>
    </row>
    <row r="17" spans="2:3" x14ac:dyDescent="0.2">
      <c r="B17" s="14" t="s">
        <v>3</v>
      </c>
      <c r="C17" s="15" t="s">
        <v>897</v>
      </c>
    </row>
    <row r="18" spans="2:3" x14ac:dyDescent="0.2">
      <c r="B18" s="14" t="s">
        <v>4</v>
      </c>
      <c r="C18" s="15" t="s">
        <v>902</v>
      </c>
    </row>
    <row r="19" spans="2:3" x14ac:dyDescent="0.2">
      <c r="B19" s="14" t="s">
        <v>5</v>
      </c>
      <c r="C19" s="15" t="s">
        <v>897</v>
      </c>
    </row>
    <row r="20" spans="2:3" x14ac:dyDescent="0.2">
      <c r="B20" s="14" t="s">
        <v>6</v>
      </c>
      <c r="C20" s="15" t="s">
        <v>897</v>
      </c>
    </row>
    <row r="21" spans="2:3" x14ac:dyDescent="0.2">
      <c r="B21" s="14" t="s">
        <v>7</v>
      </c>
      <c r="C21" s="15" t="s">
        <v>903</v>
      </c>
    </row>
    <row r="22" spans="2:3" x14ac:dyDescent="0.2">
      <c r="B22" s="14" t="s">
        <v>8</v>
      </c>
      <c r="C22" s="15" t="s">
        <v>897</v>
      </c>
    </row>
    <row r="25" spans="2:3" s="12" customFormat="1" x14ac:dyDescent="0.2">
      <c r="B25" s="12" t="s">
        <v>9</v>
      </c>
    </row>
    <row r="27" spans="2:3" x14ac:dyDescent="0.2">
      <c r="B27" s="14" t="s">
        <v>10</v>
      </c>
      <c r="C27" s="15" t="s">
        <v>908</v>
      </c>
    </row>
    <row r="28" spans="2:3" x14ac:dyDescent="0.2">
      <c r="B28" s="44" t="s">
        <v>64</v>
      </c>
      <c r="C28" s="15" t="s">
        <v>908</v>
      </c>
    </row>
    <row r="29" spans="2:3" ht="25.5" x14ac:dyDescent="0.2">
      <c r="B29" s="14" t="s">
        <v>11</v>
      </c>
      <c r="C29" s="15" t="s">
        <v>908</v>
      </c>
    </row>
    <row r="30" spans="2:3" x14ac:dyDescent="0.2">
      <c r="B30" s="35" t="s">
        <v>63</v>
      </c>
      <c r="C30" s="15" t="s">
        <v>909</v>
      </c>
    </row>
    <row r="31" spans="2:3" x14ac:dyDescent="0.2">
      <c r="B31" s="14" t="s">
        <v>12</v>
      </c>
      <c r="C31" s="15" t="s">
        <v>897</v>
      </c>
    </row>
    <row r="32" spans="2:3" x14ac:dyDescent="0.2">
      <c r="B32" s="14" t="s">
        <v>8</v>
      </c>
      <c r="C32" s="15" t="s">
        <v>897</v>
      </c>
    </row>
    <row r="34" spans="2:4" s="125" customFormat="1" x14ac:dyDescent="0.2">
      <c r="B34" s="125" t="s">
        <v>13</v>
      </c>
    </row>
    <row r="35" spans="2:4" x14ac:dyDescent="0.2">
      <c r="B35" s="170"/>
      <c r="C35" s="171"/>
      <c r="D35" s="9"/>
    </row>
    <row r="36" spans="2:4" x14ac:dyDescent="0.2">
      <c r="B36" s="169" t="s">
        <v>896</v>
      </c>
      <c r="C36" s="31"/>
      <c r="D36" s="9"/>
    </row>
  </sheetData>
  <mergeCells count="1">
    <mergeCell ref="B35:C35"/>
  </mergeCells>
  <hyperlinks>
    <hyperlink ref="B36" r:id="rId1" xr:uid="{08984C01-F0FB-42F3-8264-1CB7B01567E3}"/>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E1FFE1"/>
  </sheetPr>
  <dimension ref="B2:V160"/>
  <sheetViews>
    <sheetView showGridLines="0" zoomScale="85" zoomScaleNormal="85" workbookViewId="0">
      <pane xSplit="4" ySplit="12" topLeftCell="E13" activePane="bottomRight" state="frozen"/>
      <selection activeCell="R6" sqref="R6"/>
      <selection pane="topRight" activeCell="R6" sqref="R6"/>
      <selection pane="bottomLeft" activeCell="R6" sqref="R6"/>
      <selection pane="bottomRight" activeCell="E13" sqref="E13"/>
    </sheetView>
  </sheetViews>
  <sheetFormatPr defaultRowHeight="12.75" x14ac:dyDescent="0.2"/>
  <cols>
    <col min="1" max="1" width="4.7109375" style="6" customWidth="1"/>
    <col min="2" max="2" width="66.42578125" style="6" customWidth="1"/>
    <col min="3" max="3" width="4.5703125" style="6" customWidth="1"/>
    <col min="4" max="4" width="16" style="6" customWidth="1"/>
    <col min="5" max="5" width="2.7109375" style="6" customWidth="1"/>
    <col min="6" max="6" width="16.5703125" style="6" bestFit="1" customWidth="1"/>
    <col min="7" max="7" width="2.7109375" style="6" customWidth="1"/>
    <col min="8" max="8" width="12.5703125" style="6" customWidth="1"/>
    <col min="9" max="10" width="14" style="6" bestFit="1" customWidth="1"/>
    <col min="11" max="11" width="12.5703125" style="6" customWidth="1"/>
    <col min="12" max="12" width="14" style="6" bestFit="1" customWidth="1"/>
    <col min="13" max="13" width="12.5703125" style="6" customWidth="1"/>
    <col min="14" max="14" width="2.7109375" style="6" customWidth="1"/>
    <col min="15" max="15" width="12.7109375" style="65" customWidth="1"/>
    <col min="16" max="16" width="2.7109375" style="65" customWidth="1"/>
    <col min="17" max="17" width="14" style="133" bestFit="1" customWidth="1"/>
    <col min="18" max="18" width="14" style="133" customWidth="1"/>
    <col min="19" max="19" width="2.7109375" style="133" customWidth="1"/>
    <col min="20" max="20" width="17.140625" style="6" customWidth="1"/>
    <col min="21" max="21" width="2.7109375" style="6" customWidth="1"/>
    <col min="22" max="22" width="13.7109375" style="6" customWidth="1"/>
    <col min="23" max="23" width="2.7109375" style="6" customWidth="1"/>
    <col min="24" max="38" width="13.7109375" style="6" customWidth="1"/>
    <col min="39" max="16384" width="9.140625" style="6"/>
  </cols>
  <sheetData>
    <row r="2" spans="2:22" s="23" customFormat="1" ht="18" x14ac:dyDescent="0.2">
      <c r="B2" s="23" t="s">
        <v>134</v>
      </c>
      <c r="O2" s="67"/>
      <c r="P2" s="67"/>
      <c r="Q2" s="126"/>
      <c r="R2" s="126"/>
      <c r="S2" s="126"/>
    </row>
    <row r="4" spans="2:22" x14ac:dyDescent="0.2">
      <c r="B4" s="33" t="s">
        <v>26</v>
      </c>
      <c r="H4" s="105"/>
      <c r="I4" s="105"/>
      <c r="J4" s="105"/>
      <c r="K4" s="105"/>
      <c r="L4" s="105"/>
      <c r="M4" s="105"/>
      <c r="N4" s="105"/>
      <c r="O4" s="105"/>
      <c r="P4" s="105"/>
      <c r="Q4" s="105"/>
      <c r="R4" s="105"/>
    </row>
    <row r="5" spans="2:22" ht="38.25" x14ac:dyDescent="0.2">
      <c r="B5" s="49" t="s">
        <v>361</v>
      </c>
      <c r="H5" s="105"/>
      <c r="I5" s="105"/>
      <c r="J5" s="105"/>
      <c r="K5" s="105"/>
      <c r="L5" s="105"/>
      <c r="M5" s="105"/>
      <c r="N5" s="105"/>
      <c r="O5" s="105"/>
      <c r="P5" s="105"/>
      <c r="Q5" s="105"/>
      <c r="R5" s="105"/>
    </row>
    <row r="6" spans="2:22" x14ac:dyDescent="0.2">
      <c r="B6" s="28"/>
      <c r="H6" s="105"/>
      <c r="I6" s="105"/>
      <c r="J6" s="105"/>
      <c r="K6" s="105"/>
      <c r="L6" s="105"/>
      <c r="M6" s="105"/>
      <c r="N6" s="105"/>
      <c r="O6" s="105"/>
      <c r="P6" s="105"/>
      <c r="Q6" s="105"/>
      <c r="R6" s="105"/>
    </row>
    <row r="7" spans="2:22" x14ac:dyDescent="0.2">
      <c r="B7" s="34" t="s">
        <v>27</v>
      </c>
      <c r="H7" s="105"/>
      <c r="I7" s="105"/>
      <c r="J7" s="105"/>
      <c r="K7" s="105"/>
      <c r="L7" s="105"/>
      <c r="M7" s="105"/>
      <c r="N7" s="105"/>
      <c r="O7" s="162"/>
      <c r="P7" s="105"/>
      <c r="Q7" s="105"/>
      <c r="R7" s="105"/>
    </row>
    <row r="8" spans="2:22" x14ac:dyDescent="0.2">
      <c r="B8" s="85" t="s">
        <v>895</v>
      </c>
      <c r="H8" s="32"/>
    </row>
    <row r="9" spans="2:22" s="133" customFormat="1" x14ac:dyDescent="0.2">
      <c r="B9" s="85" t="s">
        <v>345</v>
      </c>
      <c r="H9" s="32"/>
    </row>
    <row r="11" spans="2:22" s="12" customFormat="1" x14ac:dyDescent="0.2">
      <c r="B11" s="12" t="s">
        <v>42</v>
      </c>
      <c r="D11" s="12" t="s">
        <v>25</v>
      </c>
      <c r="F11" s="56" t="s">
        <v>211</v>
      </c>
      <c r="H11" s="12" t="s">
        <v>119</v>
      </c>
      <c r="I11" s="12" t="s">
        <v>73</v>
      </c>
      <c r="J11" s="12" t="s">
        <v>74</v>
      </c>
      <c r="K11" s="12" t="s">
        <v>75</v>
      </c>
      <c r="L11" s="12" t="s">
        <v>76</v>
      </c>
      <c r="M11" s="12" t="s">
        <v>77</v>
      </c>
      <c r="O11" s="73" t="s">
        <v>72</v>
      </c>
      <c r="P11" s="66"/>
      <c r="Q11" s="125" t="s">
        <v>344</v>
      </c>
      <c r="R11" s="125" t="s">
        <v>864</v>
      </c>
      <c r="S11" s="125"/>
      <c r="T11" s="12" t="s">
        <v>43</v>
      </c>
      <c r="V11" s="12" t="s">
        <v>44</v>
      </c>
    </row>
    <row r="14" spans="2:22" s="12" customFormat="1" x14ac:dyDescent="0.2">
      <c r="B14" s="12" t="s">
        <v>188</v>
      </c>
      <c r="O14" s="73"/>
      <c r="P14" s="66"/>
      <c r="Q14" s="125"/>
      <c r="R14" s="125"/>
      <c r="S14" s="125"/>
    </row>
    <row r="16" spans="2:22" x14ac:dyDescent="0.2">
      <c r="B16" s="33" t="s">
        <v>122</v>
      </c>
    </row>
    <row r="17" spans="2:20" x14ac:dyDescent="0.2">
      <c r="B17" s="6" t="s">
        <v>123</v>
      </c>
      <c r="D17" s="6" t="s">
        <v>174</v>
      </c>
      <c r="F17" s="77">
        <f>SUM(H17:M17,O17)</f>
        <v>199316688.48622534</v>
      </c>
      <c r="H17" s="41">
        <v>3576905.5747522856</v>
      </c>
      <c r="I17" s="41">
        <v>53348332.093474068</v>
      </c>
      <c r="J17" s="41">
        <v>70948326.261518389</v>
      </c>
      <c r="K17" s="41">
        <v>5767685.5662510553</v>
      </c>
      <c r="L17" s="41">
        <v>55852668.422589757</v>
      </c>
      <c r="M17" s="41">
        <v>5996863.7622171547</v>
      </c>
      <c r="O17" s="75">
        <v>3825906.805422598</v>
      </c>
      <c r="Q17" s="75">
        <v>53348332.093474068</v>
      </c>
      <c r="R17" s="75">
        <v>5767685.5662510553</v>
      </c>
      <c r="T17" s="6" t="s">
        <v>711</v>
      </c>
    </row>
    <row r="18" spans="2:20" x14ac:dyDescent="0.2">
      <c r="B18" s="6" t="s">
        <v>124</v>
      </c>
      <c r="D18" s="6" t="s">
        <v>174</v>
      </c>
      <c r="F18" s="77">
        <f>SUM(H18:M18,O18)</f>
        <v>4264505791.3206668</v>
      </c>
      <c r="H18" s="75">
        <v>68318896.477768704</v>
      </c>
      <c r="I18" s="41">
        <v>1195860363.329365</v>
      </c>
      <c r="J18" s="41">
        <v>1609098755.2410834</v>
      </c>
      <c r="K18" s="41">
        <v>118814322.66477135</v>
      </c>
      <c r="L18" s="41">
        <v>1094640828.4869773</v>
      </c>
      <c r="M18" s="41">
        <v>94750447.443030789</v>
      </c>
      <c r="O18" s="75">
        <v>83022177.677670434</v>
      </c>
      <c r="Q18" s="75">
        <v>1195860363.329365</v>
      </c>
      <c r="R18" s="75">
        <v>118814322.66477135</v>
      </c>
      <c r="T18" s="133" t="s">
        <v>712</v>
      </c>
    </row>
    <row r="20" spans="2:20" x14ac:dyDescent="0.2">
      <c r="B20" s="5" t="s">
        <v>125</v>
      </c>
    </row>
    <row r="21" spans="2:20" x14ac:dyDescent="0.2">
      <c r="B21" s="6" t="s">
        <v>126</v>
      </c>
      <c r="D21" s="6" t="s">
        <v>174</v>
      </c>
      <c r="F21" s="77">
        <f>SUM(H21:M21,O21)</f>
        <v>52822684.426564589</v>
      </c>
      <c r="H21" s="41">
        <v>654493.87498563074</v>
      </c>
      <c r="I21" s="41">
        <v>20905600.987175655</v>
      </c>
      <c r="J21" s="41">
        <v>13538231.284713773</v>
      </c>
      <c r="K21" s="41">
        <v>1161876.9425322909</v>
      </c>
      <c r="L21" s="41">
        <v>13666812.087028414</v>
      </c>
      <c r="M21" s="41">
        <v>1233007.4168953774</v>
      </c>
      <c r="O21" s="75">
        <v>1662661.8332334456</v>
      </c>
      <c r="Q21" s="75">
        <v>29610026.304610904</v>
      </c>
      <c r="R21" s="75">
        <v>1379711.4574583822</v>
      </c>
      <c r="T21" s="133" t="s">
        <v>713</v>
      </c>
    </row>
    <row r="22" spans="2:20" x14ac:dyDescent="0.2">
      <c r="B22" s="6" t="s">
        <v>127</v>
      </c>
      <c r="D22" s="6" t="s">
        <v>174</v>
      </c>
      <c r="F22" s="77">
        <f>SUM(H22:M22,O22)</f>
        <v>1861805399.2336812</v>
      </c>
      <c r="H22" s="41">
        <v>26807978.166741718</v>
      </c>
      <c r="I22" s="41">
        <v>636012680.87112975</v>
      </c>
      <c r="J22" s="41">
        <v>571236131.56514502</v>
      </c>
      <c r="K22" s="41">
        <v>27670754.976644069</v>
      </c>
      <c r="L22" s="41">
        <v>530901491.54949057</v>
      </c>
      <c r="M22" s="41">
        <v>30213804.616787862</v>
      </c>
      <c r="O22" s="75">
        <v>38962557.487742461</v>
      </c>
      <c r="Q22" s="75">
        <v>668786667.33891439</v>
      </c>
      <c r="R22" s="75">
        <v>28852906.447728418</v>
      </c>
      <c r="T22" s="133" t="s">
        <v>714</v>
      </c>
    </row>
    <row r="24" spans="2:20" x14ac:dyDescent="0.2">
      <c r="B24" s="5" t="s">
        <v>128</v>
      </c>
      <c r="O24" s="70"/>
    </row>
    <row r="25" spans="2:20" x14ac:dyDescent="0.2">
      <c r="B25" s="6" t="s">
        <v>129</v>
      </c>
      <c r="D25" s="6" t="s">
        <v>174</v>
      </c>
      <c r="F25" s="77">
        <f>SUM(H25:M25,O25)</f>
        <v>0</v>
      </c>
      <c r="H25" s="41"/>
      <c r="I25" s="41"/>
      <c r="J25" s="41"/>
      <c r="K25" s="41"/>
      <c r="L25" s="41"/>
      <c r="M25" s="41"/>
      <c r="O25" s="75"/>
      <c r="Q25" s="75"/>
      <c r="R25" s="75"/>
      <c r="T25" s="133" t="s">
        <v>364</v>
      </c>
    </row>
    <row r="26" spans="2:20" x14ac:dyDescent="0.2">
      <c r="B26" s="6" t="s">
        <v>130</v>
      </c>
      <c r="D26" s="6" t="s">
        <v>174</v>
      </c>
      <c r="F26" s="77">
        <f>SUM(H26:M26,O26)</f>
        <v>0</v>
      </c>
      <c r="H26" s="41"/>
      <c r="I26" s="41"/>
      <c r="J26" s="41"/>
      <c r="K26" s="41"/>
      <c r="L26" s="41"/>
      <c r="M26" s="41"/>
      <c r="O26" s="75"/>
      <c r="Q26" s="75"/>
      <c r="R26" s="75"/>
      <c r="T26" s="133" t="s">
        <v>364</v>
      </c>
    </row>
    <row r="28" spans="2:20" x14ac:dyDescent="0.2">
      <c r="B28" s="5" t="s">
        <v>131</v>
      </c>
      <c r="O28" s="70"/>
    </row>
    <row r="29" spans="2:20" x14ac:dyDescent="0.2">
      <c r="B29" s="6" t="s">
        <v>132</v>
      </c>
      <c r="D29" s="6" t="s">
        <v>174</v>
      </c>
      <c r="F29" s="77">
        <f>SUM(H29:M29,O29)</f>
        <v>14281.60606060606</v>
      </c>
      <c r="H29" s="41"/>
      <c r="I29" s="41"/>
      <c r="J29" s="41"/>
      <c r="K29" s="41"/>
      <c r="L29" s="41"/>
      <c r="M29" s="41">
        <v>14281.60606060606</v>
      </c>
      <c r="O29" s="75"/>
      <c r="Q29" s="75"/>
      <c r="R29" s="75"/>
      <c r="T29" s="133" t="s">
        <v>715</v>
      </c>
    </row>
    <row r="30" spans="2:20" x14ac:dyDescent="0.2">
      <c r="B30" s="6" t="s">
        <v>133</v>
      </c>
      <c r="D30" s="6" t="s">
        <v>174</v>
      </c>
      <c r="F30" s="77">
        <f>SUM(H30:M30,O30)</f>
        <v>245201.12121212122</v>
      </c>
      <c r="H30" s="41"/>
      <c r="I30" s="41"/>
      <c r="J30" s="41"/>
      <c r="K30" s="41"/>
      <c r="L30" s="41"/>
      <c r="M30" s="41">
        <v>245201.12121212122</v>
      </c>
      <c r="O30" s="75"/>
      <c r="Q30" s="75"/>
      <c r="R30" s="75"/>
      <c r="T30" s="133" t="s">
        <v>716</v>
      </c>
    </row>
    <row r="32" spans="2:20" s="12" customFormat="1" x14ac:dyDescent="0.2">
      <c r="B32" s="12" t="s">
        <v>189</v>
      </c>
      <c r="J32" s="73"/>
      <c r="K32" s="73"/>
      <c r="L32" s="73"/>
      <c r="M32" s="73"/>
      <c r="N32" s="73"/>
      <c r="O32" s="73"/>
      <c r="P32" s="73"/>
      <c r="Q32" s="125"/>
      <c r="R32" s="125"/>
      <c r="S32" s="125"/>
    </row>
    <row r="34" spans="2:20" x14ac:dyDescent="0.2">
      <c r="B34" s="33" t="s">
        <v>122</v>
      </c>
    </row>
    <row r="35" spans="2:20" x14ac:dyDescent="0.2">
      <c r="B35" s="6" t="s">
        <v>123</v>
      </c>
      <c r="D35" s="6" t="s">
        <v>176</v>
      </c>
      <c r="F35" s="77">
        <f>SUM(H35:M35,O35)</f>
        <v>200911221.99411511</v>
      </c>
      <c r="H35" s="41">
        <v>3605520.8193503041</v>
      </c>
      <c r="I35" s="41">
        <v>53775118.750221856</v>
      </c>
      <c r="J35" s="41">
        <v>71515912.871610537</v>
      </c>
      <c r="K35" s="41">
        <v>5813827.0507810637</v>
      </c>
      <c r="L35" s="41">
        <v>56299489.769970477</v>
      </c>
      <c r="M35" s="41">
        <v>6044838.6723148916</v>
      </c>
      <c r="O35" s="75">
        <v>3856514.0598659785</v>
      </c>
      <c r="Q35" s="75">
        <v>53775118.750221856</v>
      </c>
      <c r="R35" s="75">
        <v>5813827.0507810637</v>
      </c>
      <c r="T35" s="133" t="s">
        <v>717</v>
      </c>
    </row>
    <row r="36" spans="2:20" x14ac:dyDescent="0.2">
      <c r="B36" s="6" t="s">
        <v>124</v>
      </c>
      <c r="D36" s="6" t="s">
        <v>176</v>
      </c>
      <c r="F36" s="77">
        <f>SUM(H36:M36,O36)</f>
        <v>4097710615.6571178</v>
      </c>
      <c r="H36" s="41">
        <v>65259926.830240548</v>
      </c>
      <c r="I36" s="41">
        <v>1151652127.4857779</v>
      </c>
      <c r="J36" s="41">
        <v>1550455632.4114015</v>
      </c>
      <c r="K36" s="41">
        <v>113951010.19530845</v>
      </c>
      <c r="L36" s="41">
        <v>1047098465.3449028</v>
      </c>
      <c r="M36" s="41">
        <v>89463612.350260139</v>
      </c>
      <c r="O36" s="75">
        <v>79829841.039225817</v>
      </c>
      <c r="Q36" s="75">
        <v>1151652127.4857779</v>
      </c>
      <c r="R36" s="75">
        <v>113951010.19530845</v>
      </c>
      <c r="T36" s="133" t="s">
        <v>718</v>
      </c>
    </row>
    <row r="37" spans="2:20" x14ac:dyDescent="0.2">
      <c r="F37" s="82"/>
      <c r="O37" s="82"/>
      <c r="T37" s="133"/>
    </row>
    <row r="38" spans="2:20" x14ac:dyDescent="0.2">
      <c r="B38" s="5" t="s">
        <v>125</v>
      </c>
      <c r="F38" s="82"/>
      <c r="O38" s="82"/>
      <c r="T38" s="133"/>
    </row>
    <row r="39" spans="2:20" x14ac:dyDescent="0.2">
      <c r="B39" s="6" t="s">
        <v>126</v>
      </c>
      <c r="D39" s="6" t="s">
        <v>176</v>
      </c>
      <c r="F39" s="77">
        <f>SUM(H39:M39,O39)</f>
        <v>56919055.648006313</v>
      </c>
      <c r="H39" s="41">
        <v>707425.20335576043</v>
      </c>
      <c r="I39" s="41">
        <v>21580431.855451081</v>
      </c>
      <c r="J39" s="41">
        <v>15338245.395842573</v>
      </c>
      <c r="K39" s="41">
        <v>1207665.9532712682</v>
      </c>
      <c r="L39" s="41">
        <v>14870912.99923926</v>
      </c>
      <c r="M39" s="41">
        <v>1305780.4885978792</v>
      </c>
      <c r="O39" s="75">
        <v>1908593.7522484986</v>
      </c>
      <c r="Q39" s="75">
        <v>31914986.612549812</v>
      </c>
      <c r="R39" s="75">
        <v>1475146.8085247681</v>
      </c>
      <c r="T39" s="133" t="s">
        <v>719</v>
      </c>
    </row>
    <row r="40" spans="2:20" x14ac:dyDescent="0.2">
      <c r="B40" s="6" t="s">
        <v>127</v>
      </c>
      <c r="D40" s="6" t="s">
        <v>176</v>
      </c>
      <c r="F40" s="77">
        <f>SUM(H40:M40,O40)</f>
        <v>2077222212.9936719</v>
      </c>
      <c r="H40" s="41">
        <v>27631673.788719889</v>
      </c>
      <c r="I40" s="41">
        <v>749982329.68928134</v>
      </c>
      <c r="J40" s="41">
        <v>631380749.52489805</v>
      </c>
      <c r="K40" s="41">
        <v>28584205.86318595</v>
      </c>
      <c r="L40" s="41">
        <v>561494775.68412662</v>
      </c>
      <c r="M40" s="41">
        <v>32155423.000074279</v>
      </c>
      <c r="O40" s="75">
        <v>45993055.443385899</v>
      </c>
      <c r="Q40" s="75">
        <v>780870878.79170954</v>
      </c>
      <c r="R40" s="75">
        <v>29964039.220785476</v>
      </c>
      <c r="T40" s="133" t="s">
        <v>720</v>
      </c>
    </row>
    <row r="41" spans="2:20" x14ac:dyDescent="0.2">
      <c r="F41" s="82"/>
      <c r="O41" s="82"/>
      <c r="T41" s="133"/>
    </row>
    <row r="42" spans="2:20" x14ac:dyDescent="0.2">
      <c r="B42" s="5" t="s">
        <v>128</v>
      </c>
      <c r="F42" s="82"/>
      <c r="O42" s="82"/>
      <c r="T42" s="133"/>
    </row>
    <row r="43" spans="2:20" x14ac:dyDescent="0.2">
      <c r="B43" s="6" t="s">
        <v>129</v>
      </c>
      <c r="D43" s="6" t="s">
        <v>176</v>
      </c>
      <c r="F43" s="77">
        <f>SUM(H43:M43,O43)</f>
        <v>0</v>
      </c>
      <c r="H43" s="41"/>
      <c r="I43" s="41"/>
      <c r="J43" s="41"/>
      <c r="K43" s="41"/>
      <c r="L43" s="41"/>
      <c r="M43" s="41"/>
      <c r="O43" s="75"/>
      <c r="Q43" s="75"/>
      <c r="R43" s="75"/>
      <c r="T43" s="133" t="s">
        <v>364</v>
      </c>
    </row>
    <row r="44" spans="2:20" x14ac:dyDescent="0.2">
      <c r="B44" s="6" t="s">
        <v>130</v>
      </c>
      <c r="D44" s="6" t="s">
        <v>176</v>
      </c>
      <c r="F44" s="77">
        <f>SUM(H44:M44,O44)</f>
        <v>0</v>
      </c>
      <c r="H44" s="41"/>
      <c r="I44" s="41"/>
      <c r="J44" s="41"/>
      <c r="K44" s="41"/>
      <c r="L44" s="41"/>
      <c r="M44" s="41"/>
      <c r="O44" s="75"/>
      <c r="Q44" s="75"/>
      <c r="R44" s="75"/>
      <c r="T44" s="133" t="s">
        <v>364</v>
      </c>
    </row>
    <row r="45" spans="2:20" x14ac:dyDescent="0.2">
      <c r="F45" s="82"/>
      <c r="O45" s="82"/>
      <c r="T45" s="133"/>
    </row>
    <row r="46" spans="2:20" x14ac:dyDescent="0.2">
      <c r="B46" s="5" t="s">
        <v>131</v>
      </c>
      <c r="F46" s="82"/>
      <c r="O46" s="82"/>
      <c r="T46" s="133"/>
    </row>
    <row r="47" spans="2:20" x14ac:dyDescent="0.2">
      <c r="B47" s="6" t="s">
        <v>132</v>
      </c>
      <c r="D47" s="6" t="s">
        <v>176</v>
      </c>
      <c r="F47" s="77">
        <f>SUM(H47:M47,O47)</f>
        <v>28791.71781818182</v>
      </c>
      <c r="H47" s="41"/>
      <c r="I47" s="41"/>
      <c r="J47" s="41"/>
      <c r="K47" s="41"/>
      <c r="L47" s="41"/>
      <c r="M47" s="41">
        <v>28791.71781818182</v>
      </c>
      <c r="O47" s="75"/>
      <c r="Q47" s="75"/>
      <c r="R47" s="75"/>
      <c r="T47" s="133" t="s">
        <v>721</v>
      </c>
    </row>
    <row r="48" spans="2:20" x14ac:dyDescent="0.2">
      <c r="B48" s="6" t="s">
        <v>133</v>
      </c>
      <c r="D48" s="6" t="s">
        <v>176</v>
      </c>
      <c r="F48" s="77">
        <f>SUM(H48:M48,O48)</f>
        <v>218371.0123636364</v>
      </c>
      <c r="H48" s="41"/>
      <c r="I48" s="41"/>
      <c r="J48" s="41"/>
      <c r="K48" s="41"/>
      <c r="L48" s="41"/>
      <c r="M48" s="41">
        <v>218371.0123636364</v>
      </c>
      <c r="O48" s="75"/>
      <c r="Q48" s="75"/>
      <c r="R48" s="75"/>
      <c r="T48" s="133" t="s">
        <v>722</v>
      </c>
    </row>
    <row r="49" spans="2:20" x14ac:dyDescent="0.2">
      <c r="O49" s="82"/>
    </row>
    <row r="50" spans="2:20" s="12" customFormat="1" x14ac:dyDescent="0.2">
      <c r="B50" s="12" t="s">
        <v>190</v>
      </c>
      <c r="O50" s="73"/>
      <c r="P50" s="66"/>
      <c r="Q50" s="125"/>
      <c r="R50" s="125"/>
      <c r="S50" s="125"/>
    </row>
    <row r="51" spans="2:20" x14ac:dyDescent="0.2">
      <c r="O51" s="82"/>
    </row>
    <row r="52" spans="2:20" x14ac:dyDescent="0.2">
      <c r="B52" s="33" t="s">
        <v>122</v>
      </c>
      <c r="O52" s="82"/>
    </row>
    <row r="53" spans="2:20" x14ac:dyDescent="0.2">
      <c r="B53" s="6" t="s">
        <v>123</v>
      </c>
      <c r="D53" s="6" t="s">
        <v>178</v>
      </c>
      <c r="F53" s="77">
        <f>SUM(H53:M53,O53)</f>
        <v>201313044.43810335</v>
      </c>
      <c r="H53" s="41">
        <v>3612731.8609890048</v>
      </c>
      <c r="I53" s="41">
        <v>53882668.9877223</v>
      </c>
      <c r="J53" s="41">
        <v>71658944.697353765</v>
      </c>
      <c r="K53" s="41">
        <v>5825454.7048826264</v>
      </c>
      <c r="L53" s="41">
        <v>56412088.749510422</v>
      </c>
      <c r="M53" s="41">
        <v>6056928.3496595016</v>
      </c>
      <c r="O53" s="75">
        <v>3864227.0879857107</v>
      </c>
      <c r="Q53" s="75">
        <v>53882668.9877223</v>
      </c>
      <c r="R53" s="75">
        <v>5825454.7048826264</v>
      </c>
      <c r="T53" s="133" t="s">
        <v>723</v>
      </c>
    </row>
    <row r="54" spans="2:20" x14ac:dyDescent="0.2">
      <c r="B54" s="6" t="s">
        <v>124</v>
      </c>
      <c r="D54" s="6" t="s">
        <v>178</v>
      </c>
      <c r="F54" s="77">
        <f>SUM(H54:M54,O54)</f>
        <v>3904592992.4503279</v>
      </c>
      <c r="H54" s="41">
        <v>61777714.822912022</v>
      </c>
      <c r="I54" s="41">
        <v>1100072762.7530272</v>
      </c>
      <c r="J54" s="41">
        <v>1481897598.9788706</v>
      </c>
      <c r="K54" s="41">
        <v>108353457.51081644</v>
      </c>
      <c r="L54" s="41">
        <v>992780573.52608216</v>
      </c>
      <c r="M54" s="41">
        <v>83585611.225301296</v>
      </c>
      <c r="O54" s="75">
        <v>76125273.633318558</v>
      </c>
      <c r="Q54" s="75">
        <v>1100072762.7530272</v>
      </c>
      <c r="R54" s="75">
        <v>108353457.51081644</v>
      </c>
      <c r="T54" s="133" t="s">
        <v>724</v>
      </c>
    </row>
    <row r="55" spans="2:20" x14ac:dyDescent="0.2">
      <c r="F55" s="82"/>
      <c r="O55" s="82"/>
      <c r="T55" s="133"/>
    </row>
    <row r="56" spans="2:20" x14ac:dyDescent="0.2">
      <c r="B56" s="5" t="s">
        <v>125</v>
      </c>
      <c r="F56" s="82"/>
      <c r="O56" s="82"/>
      <c r="T56" s="133"/>
    </row>
    <row r="57" spans="2:20" x14ac:dyDescent="0.2">
      <c r="B57" s="6" t="s">
        <v>126</v>
      </c>
      <c r="D57" s="6" t="s">
        <v>178</v>
      </c>
      <c r="F57" s="77">
        <f>SUM(H57:M57,O57)</f>
        <v>61280074.629207909</v>
      </c>
      <c r="H57" s="41">
        <v>753381.56857522624</v>
      </c>
      <c r="I57" s="41">
        <v>23056097.647854753</v>
      </c>
      <c r="J57" s="41">
        <v>17002161.528167084</v>
      </c>
      <c r="K57" s="41">
        <v>1204009.8566867481</v>
      </c>
      <c r="L57" s="41">
        <v>15948026.628076168</v>
      </c>
      <c r="M57" s="41">
        <v>1269301.3013328153</v>
      </c>
      <c r="O57" s="75">
        <v>2047096.0985151136</v>
      </c>
      <c r="Q57" s="75">
        <v>32244915.965813551</v>
      </c>
      <c r="R57" s="75">
        <v>1556188.6921807553</v>
      </c>
      <c r="T57" s="133" t="s">
        <v>725</v>
      </c>
    </row>
    <row r="58" spans="2:20" x14ac:dyDescent="0.2">
      <c r="B58" s="6" t="s">
        <v>127</v>
      </c>
      <c r="D58" s="6" t="s">
        <v>178</v>
      </c>
      <c r="F58" s="77">
        <f>SUM(H58:M58,O58)</f>
        <v>2271315864.6442056</v>
      </c>
      <c r="H58" s="41">
        <v>28475855.607866839</v>
      </c>
      <c r="I58" s="41">
        <v>850034551.10104918</v>
      </c>
      <c r="J58" s="41">
        <v>687274657.37767184</v>
      </c>
      <c r="K58" s="41">
        <v>29027647.318225559</v>
      </c>
      <c r="L58" s="41">
        <v>590098248.42636383</v>
      </c>
      <c r="M58" s="41">
        <v>33669883.504201628</v>
      </c>
      <c r="O58" s="75">
        <v>52735021.308826767</v>
      </c>
      <c r="Q58" s="75">
        <v>871796058.98372376</v>
      </c>
      <c r="R58" s="75">
        <v>30648502.557046279</v>
      </c>
      <c r="T58" s="133" t="s">
        <v>726</v>
      </c>
    </row>
    <row r="59" spans="2:20" x14ac:dyDescent="0.2">
      <c r="F59" s="82"/>
      <c r="O59" s="82"/>
      <c r="T59" s="133"/>
    </row>
    <row r="60" spans="2:20" x14ac:dyDescent="0.2">
      <c r="B60" s="5" t="s">
        <v>128</v>
      </c>
      <c r="F60" s="82"/>
      <c r="O60" s="82"/>
      <c r="T60" s="133"/>
    </row>
    <row r="61" spans="2:20" x14ac:dyDescent="0.2">
      <c r="B61" s="6" t="s">
        <v>129</v>
      </c>
      <c r="D61" s="6" t="s">
        <v>178</v>
      </c>
      <c r="F61" s="77">
        <f>SUM(H61:M61,O61)</f>
        <v>0</v>
      </c>
      <c r="H61" s="41"/>
      <c r="I61" s="41"/>
      <c r="J61" s="41"/>
      <c r="K61" s="41"/>
      <c r="L61" s="41"/>
      <c r="M61" s="41"/>
      <c r="O61" s="75"/>
      <c r="Q61" s="75"/>
      <c r="R61" s="75"/>
      <c r="T61" s="133" t="s">
        <v>364</v>
      </c>
    </row>
    <row r="62" spans="2:20" x14ac:dyDescent="0.2">
      <c r="B62" s="6" t="s">
        <v>130</v>
      </c>
      <c r="D62" s="6" t="s">
        <v>178</v>
      </c>
      <c r="F62" s="77">
        <f>SUM(H62:M62,O62)</f>
        <v>0</v>
      </c>
      <c r="H62" s="41"/>
      <c r="I62" s="41"/>
      <c r="J62" s="41"/>
      <c r="K62" s="41"/>
      <c r="L62" s="41"/>
      <c r="M62" s="41"/>
      <c r="O62" s="75"/>
      <c r="Q62" s="75"/>
      <c r="R62" s="75"/>
      <c r="T62" s="133" t="s">
        <v>364</v>
      </c>
    </row>
    <row r="63" spans="2:20" x14ac:dyDescent="0.2">
      <c r="F63" s="82"/>
      <c r="O63" s="82"/>
      <c r="T63" s="133"/>
    </row>
    <row r="64" spans="2:20" x14ac:dyDescent="0.2">
      <c r="B64" s="5" t="s">
        <v>131</v>
      </c>
      <c r="F64" s="82"/>
      <c r="O64" s="82"/>
      <c r="T64" s="133"/>
    </row>
    <row r="65" spans="2:20" x14ac:dyDescent="0.2">
      <c r="B65" s="6" t="s">
        <v>132</v>
      </c>
      <c r="D65" s="6" t="s">
        <v>178</v>
      </c>
      <c r="F65" s="77">
        <f>SUM(H65:M65,O65)</f>
        <v>28849.301253818183</v>
      </c>
      <c r="H65" s="41"/>
      <c r="I65" s="41"/>
      <c r="J65" s="41"/>
      <c r="K65" s="41"/>
      <c r="L65" s="41"/>
      <c r="M65" s="41">
        <v>28849.301253818183</v>
      </c>
      <c r="O65" s="75"/>
      <c r="Q65" s="75"/>
      <c r="R65" s="75"/>
      <c r="T65" s="133" t="s">
        <v>727</v>
      </c>
    </row>
    <row r="66" spans="2:20" x14ac:dyDescent="0.2">
      <c r="B66" s="6" t="s">
        <v>133</v>
      </c>
      <c r="D66" s="6" t="s">
        <v>178</v>
      </c>
      <c r="F66" s="77">
        <f>SUM(H66:M66,O66)</f>
        <v>189958.45313454547</v>
      </c>
      <c r="H66" s="41"/>
      <c r="I66" s="41"/>
      <c r="J66" s="41"/>
      <c r="K66" s="41"/>
      <c r="L66" s="41"/>
      <c r="M66" s="41">
        <v>189958.45313454547</v>
      </c>
      <c r="O66" s="75"/>
      <c r="Q66" s="75"/>
      <c r="R66" s="75"/>
      <c r="T66" s="133" t="s">
        <v>728</v>
      </c>
    </row>
    <row r="67" spans="2:20" x14ac:dyDescent="0.2">
      <c r="O67" s="82"/>
    </row>
    <row r="68" spans="2:20" s="12" customFormat="1" x14ac:dyDescent="0.2">
      <c r="B68" s="12" t="s">
        <v>191</v>
      </c>
      <c r="O68" s="73"/>
      <c r="P68" s="66"/>
      <c r="Q68" s="125"/>
      <c r="R68" s="125"/>
      <c r="S68" s="125"/>
    </row>
    <row r="69" spans="2:20" x14ac:dyDescent="0.2">
      <c r="O69" s="82"/>
    </row>
    <row r="70" spans="2:20" x14ac:dyDescent="0.2">
      <c r="B70" s="33" t="s">
        <v>122</v>
      </c>
      <c r="O70" s="82"/>
    </row>
    <row r="71" spans="2:20" x14ac:dyDescent="0.2">
      <c r="B71" s="6" t="s">
        <v>123</v>
      </c>
      <c r="D71" s="6" t="s">
        <v>147</v>
      </c>
      <c r="F71" s="77">
        <f>SUM(H71:M71,O71)</f>
        <v>204131427.06023681</v>
      </c>
      <c r="H71" s="41">
        <v>3663310.1070428505</v>
      </c>
      <c r="I71" s="41">
        <v>54637026.353550419</v>
      </c>
      <c r="J71" s="41">
        <v>72662169.923116714</v>
      </c>
      <c r="K71" s="41">
        <v>5907011.0707509825</v>
      </c>
      <c r="L71" s="41">
        <v>57201857.992003568</v>
      </c>
      <c r="M71" s="41">
        <v>6141725.3465547552</v>
      </c>
      <c r="O71" s="75">
        <v>3918326.2672175104</v>
      </c>
      <c r="Q71" s="75">
        <v>54637026.353550419</v>
      </c>
      <c r="R71" s="75">
        <v>5907011.0707509825</v>
      </c>
      <c r="T71" s="133" t="s">
        <v>729</v>
      </c>
    </row>
    <row r="72" spans="2:20" x14ac:dyDescent="0.2">
      <c r="B72" s="6" t="s">
        <v>124</v>
      </c>
      <c r="D72" s="6" t="s">
        <v>147</v>
      </c>
      <c r="F72" s="77">
        <f>SUM(H72:M72,O72)</f>
        <v>3755125867.2843957</v>
      </c>
      <c r="H72" s="41">
        <v>58979292.723389946</v>
      </c>
      <c r="I72" s="41">
        <v>1060836755.078019</v>
      </c>
      <c r="J72" s="41">
        <v>1429981995.441458</v>
      </c>
      <c r="K72" s="41">
        <v>103963394.84521689</v>
      </c>
      <c r="L72" s="41">
        <v>949477643.56344378</v>
      </c>
      <c r="M72" s="41">
        <v>78614084.435900614</v>
      </c>
      <c r="O72" s="75">
        <v>73272701.196967497</v>
      </c>
      <c r="Q72" s="75">
        <v>1060836755.078019</v>
      </c>
      <c r="R72" s="75">
        <v>103963394.84521689</v>
      </c>
      <c r="T72" s="133" t="s">
        <v>730</v>
      </c>
    </row>
    <row r="73" spans="2:20" x14ac:dyDescent="0.2">
      <c r="F73" s="82"/>
      <c r="O73" s="82"/>
      <c r="T73" s="133"/>
    </row>
    <row r="74" spans="2:20" x14ac:dyDescent="0.2">
      <c r="B74" s="5" t="s">
        <v>125</v>
      </c>
      <c r="F74" s="82"/>
      <c r="O74" s="82"/>
      <c r="T74" s="133"/>
    </row>
    <row r="75" spans="2:20" x14ac:dyDescent="0.2">
      <c r="B75" s="6" t="s">
        <v>126</v>
      </c>
      <c r="D75" s="6" t="s">
        <v>147</v>
      </c>
      <c r="F75" s="77">
        <f>SUM(H75:M75,O75)</f>
        <v>67020339.969347395</v>
      </c>
      <c r="H75" s="41">
        <v>811162.82075616391</v>
      </c>
      <c r="I75" s="41">
        <v>25118464.702331074</v>
      </c>
      <c r="J75" s="41">
        <v>19039098.825552598</v>
      </c>
      <c r="K75" s="41">
        <v>1165492.5410366717</v>
      </c>
      <c r="L75" s="41">
        <v>17287450.07465294</v>
      </c>
      <c r="M75" s="41">
        <v>1288669.8067706935</v>
      </c>
      <c r="O75" s="75">
        <v>2310001.1982472581</v>
      </c>
      <c r="Q75" s="75">
        <v>31683102.404278636</v>
      </c>
      <c r="R75" s="75">
        <v>1627956.0054805949</v>
      </c>
      <c r="T75" s="133" t="s">
        <v>731</v>
      </c>
    </row>
    <row r="76" spans="2:20" x14ac:dyDescent="0.2">
      <c r="B76" s="6" t="s">
        <v>127</v>
      </c>
      <c r="D76" s="6" t="s">
        <v>147</v>
      </c>
      <c r="F76" s="77">
        <f>SUM(H76:M76,O76)</f>
        <v>2540177527.2407618</v>
      </c>
      <c r="H76" s="41">
        <v>29627165.716850836</v>
      </c>
      <c r="I76" s="41">
        <v>971093675.878824</v>
      </c>
      <c r="J76" s="41">
        <v>762590178.45282626</v>
      </c>
      <c r="K76" s="41">
        <v>30271682.119644068</v>
      </c>
      <c r="L76" s="41">
        <v>650362370.12962592</v>
      </c>
      <c r="M76" s="41">
        <v>36173340.554520741</v>
      </c>
      <c r="O76" s="75">
        <v>60059114.388469949</v>
      </c>
      <c r="Q76" s="75">
        <v>986595207.16990829</v>
      </c>
      <c r="R76" s="75">
        <v>32118980.407364346</v>
      </c>
      <c r="T76" s="133" t="s">
        <v>732</v>
      </c>
    </row>
    <row r="77" spans="2:20" x14ac:dyDescent="0.2">
      <c r="F77" s="82"/>
      <c r="O77" s="82"/>
      <c r="T77" s="133"/>
    </row>
    <row r="78" spans="2:20" x14ac:dyDescent="0.2">
      <c r="B78" s="5" t="s">
        <v>128</v>
      </c>
      <c r="F78" s="82"/>
      <c r="O78" s="82"/>
      <c r="T78" s="133"/>
    </row>
    <row r="79" spans="2:20" x14ac:dyDescent="0.2">
      <c r="B79" s="6" t="s">
        <v>129</v>
      </c>
      <c r="D79" s="6" t="s">
        <v>147</v>
      </c>
      <c r="F79" s="77">
        <f>SUM(H79:M79,O79)</f>
        <v>0</v>
      </c>
      <c r="H79" s="41"/>
      <c r="I79" s="41"/>
      <c r="J79" s="41"/>
      <c r="K79" s="41"/>
      <c r="L79" s="41"/>
      <c r="M79" s="41"/>
      <c r="O79" s="75"/>
      <c r="Q79" s="75"/>
      <c r="R79" s="75"/>
      <c r="T79" s="133" t="s">
        <v>364</v>
      </c>
    </row>
    <row r="80" spans="2:20" x14ac:dyDescent="0.2">
      <c r="B80" s="6" t="s">
        <v>130</v>
      </c>
      <c r="D80" s="6" t="s">
        <v>147</v>
      </c>
      <c r="F80" s="77">
        <f>SUM(H80:M80,O80)</f>
        <v>0</v>
      </c>
      <c r="H80" s="41"/>
      <c r="I80" s="41"/>
      <c r="J80" s="41"/>
      <c r="K80" s="41"/>
      <c r="L80" s="41"/>
      <c r="M80" s="41"/>
      <c r="O80" s="75"/>
      <c r="Q80" s="75"/>
      <c r="R80" s="75"/>
      <c r="T80" s="133" t="s">
        <v>364</v>
      </c>
    </row>
    <row r="81" spans="2:20" x14ac:dyDescent="0.2">
      <c r="F81" s="82"/>
      <c r="O81" s="82"/>
      <c r="T81" s="133"/>
    </row>
    <row r="82" spans="2:20" x14ac:dyDescent="0.2">
      <c r="B82" s="5" t="s">
        <v>131</v>
      </c>
      <c r="F82" s="82"/>
      <c r="O82" s="82"/>
      <c r="T82" s="133"/>
    </row>
    <row r="83" spans="2:20" ht="12.75" customHeight="1" x14ac:dyDescent="0.2">
      <c r="B83" s="6" t="s">
        <v>132</v>
      </c>
      <c r="D83" s="6" t="s">
        <v>147</v>
      </c>
      <c r="F83" s="77">
        <f>SUM(H83:M83,O83)</f>
        <v>29253.191471371636</v>
      </c>
      <c r="H83" s="41"/>
      <c r="I83" s="41"/>
      <c r="J83" s="41"/>
      <c r="K83" s="41"/>
      <c r="L83" s="41"/>
      <c r="M83" s="41">
        <v>29253.191471371636</v>
      </c>
      <c r="O83" s="75"/>
      <c r="Q83" s="75"/>
      <c r="R83" s="75"/>
      <c r="T83" s="133" t="s">
        <v>733</v>
      </c>
    </row>
    <row r="84" spans="2:20" ht="12.75" customHeight="1" x14ac:dyDescent="0.2">
      <c r="B84" s="6" t="s">
        <v>133</v>
      </c>
      <c r="D84" s="6" t="s">
        <v>147</v>
      </c>
      <c r="F84" s="77">
        <f>SUM(H84:M84,O84)</f>
        <v>163364.68000705747</v>
      </c>
      <c r="H84" s="41"/>
      <c r="I84" s="41"/>
      <c r="J84" s="41"/>
      <c r="K84" s="41"/>
      <c r="L84" s="41"/>
      <c r="M84" s="41">
        <v>163364.68000705747</v>
      </c>
      <c r="O84" s="75"/>
      <c r="Q84" s="75"/>
      <c r="R84" s="75"/>
      <c r="T84" s="133" t="s">
        <v>734</v>
      </c>
    </row>
    <row r="85" spans="2:20" ht="12.75" customHeight="1" x14ac:dyDescent="0.2">
      <c r="O85" s="82"/>
    </row>
    <row r="86" spans="2:20" s="12" customFormat="1" ht="12.75" customHeight="1" x14ac:dyDescent="0.2">
      <c r="B86" s="12" t="s">
        <v>192</v>
      </c>
      <c r="O86" s="73"/>
      <c r="P86" s="66"/>
      <c r="Q86" s="125"/>
      <c r="R86" s="125"/>
      <c r="S86" s="125"/>
    </row>
    <row r="87" spans="2:20" ht="12.75" customHeight="1" x14ac:dyDescent="0.2">
      <c r="O87" s="82"/>
    </row>
    <row r="88" spans="2:20" ht="12.75" customHeight="1" x14ac:dyDescent="0.2">
      <c r="B88" s="33" t="s">
        <v>122</v>
      </c>
      <c r="O88" s="82"/>
    </row>
    <row r="89" spans="2:20" ht="12.75" customHeight="1" x14ac:dyDescent="0.2">
      <c r="B89" s="6" t="s">
        <v>123</v>
      </c>
      <c r="D89" s="6" t="s">
        <v>92</v>
      </c>
      <c r="F89" s="77">
        <f>SUM(H89:M89,O89)</f>
        <v>208418187.02850175</v>
      </c>
      <c r="H89" s="41">
        <v>3740239.61929075</v>
      </c>
      <c r="I89" s="41">
        <v>55784403.906974971</v>
      </c>
      <c r="J89" s="41">
        <v>74188075.491502166</v>
      </c>
      <c r="K89" s="41">
        <v>6031058.3032367527</v>
      </c>
      <c r="L89" s="41">
        <v>58403097.009835631</v>
      </c>
      <c r="M89" s="41">
        <v>6270701.5788324038</v>
      </c>
      <c r="O89" s="75">
        <v>4000611.1188290776</v>
      </c>
      <c r="Q89" s="75">
        <v>55784403.906974971</v>
      </c>
      <c r="R89" s="75">
        <v>6031058.3032367527</v>
      </c>
      <c r="T89" s="133" t="s">
        <v>735</v>
      </c>
    </row>
    <row r="90" spans="2:20" ht="12.75" customHeight="1" x14ac:dyDescent="0.2">
      <c r="B90" s="6" t="s">
        <v>124</v>
      </c>
      <c r="D90" s="6" t="s">
        <v>92</v>
      </c>
      <c r="F90" s="77">
        <f>SUM(H90:M90,O90)</f>
        <v>3625565323.4688663</v>
      </c>
      <c r="H90" s="41">
        <v>56477618.251290381</v>
      </c>
      <c r="I90" s="41">
        <v>1027329923.0276823</v>
      </c>
      <c r="J90" s="41">
        <v>1385823541.8542266</v>
      </c>
      <c r="K90" s="41">
        <v>100115567.83372968</v>
      </c>
      <c r="L90" s="41">
        <v>911013577.06844044</v>
      </c>
      <c r="M90" s="41">
        <v>73994278.630222112</v>
      </c>
      <c r="O90" s="75">
        <v>70810816.803274736</v>
      </c>
      <c r="Q90" s="75">
        <v>1027329923.0276823</v>
      </c>
      <c r="R90" s="75">
        <v>100115567.83372968</v>
      </c>
      <c r="T90" s="133" t="s">
        <v>736</v>
      </c>
    </row>
    <row r="91" spans="2:20" ht="12.75" customHeight="1" x14ac:dyDescent="0.2">
      <c r="F91" s="82"/>
      <c r="O91" s="82"/>
      <c r="T91" s="133"/>
    </row>
    <row r="92" spans="2:20" ht="12.75" customHeight="1" x14ac:dyDescent="0.2">
      <c r="B92" s="5" t="s">
        <v>125</v>
      </c>
      <c r="F92" s="82"/>
      <c r="O92" s="82"/>
      <c r="T92" s="133"/>
    </row>
    <row r="93" spans="2:20" ht="12.75" customHeight="1" x14ac:dyDescent="0.2">
      <c r="B93" s="6" t="s">
        <v>126</v>
      </c>
      <c r="D93" s="6" t="s">
        <v>92</v>
      </c>
      <c r="F93" s="77">
        <f>SUM(H93:M93,O93)</f>
        <v>74154701.299164221</v>
      </c>
      <c r="H93" s="41">
        <v>869511.12399825931</v>
      </c>
      <c r="I93" s="41">
        <v>27729577.739656784</v>
      </c>
      <c r="J93" s="41">
        <v>21162115.884585429</v>
      </c>
      <c r="K93" s="41">
        <v>1190818.3171812077</v>
      </c>
      <c r="L93" s="41">
        <v>19196069.696065094</v>
      </c>
      <c r="M93" s="41">
        <v>1317869.1711608381</v>
      </c>
      <c r="O93" s="75">
        <v>2688739.3665166213</v>
      </c>
      <c r="Q93" s="75">
        <v>33104490.766426913</v>
      </c>
      <c r="R93" s="75">
        <v>1708034.9737603697</v>
      </c>
      <c r="T93" s="133" t="s">
        <v>737</v>
      </c>
    </row>
    <row r="94" spans="2:20" ht="12.75" customHeight="1" x14ac:dyDescent="0.2">
      <c r="B94" s="6" t="s">
        <v>127</v>
      </c>
      <c r="D94" s="6" t="s">
        <v>92</v>
      </c>
      <c r="F94" s="77">
        <f>SUM(H94:M94,O94)</f>
        <v>2822745731.8572564</v>
      </c>
      <c r="H94" s="41">
        <v>30681800.072906423</v>
      </c>
      <c r="I94" s="41">
        <v>1098253805.4216895</v>
      </c>
      <c r="J94" s="41">
        <v>823040497.31958175</v>
      </c>
      <c r="K94" s="41">
        <v>31541297.426975358</v>
      </c>
      <c r="L94" s="41">
        <v>731792208.32856047</v>
      </c>
      <c r="M94" s="41">
        <v>40433533.687659405</v>
      </c>
      <c r="O94" s="75">
        <v>67002589.599883653</v>
      </c>
      <c r="Q94" s="75">
        <v>1108705955.8431163</v>
      </c>
      <c r="R94" s="75">
        <v>33559292.052158602</v>
      </c>
      <c r="T94" s="133" t="s">
        <v>738</v>
      </c>
    </row>
    <row r="95" spans="2:20" ht="12.75" customHeight="1" x14ac:dyDescent="0.2">
      <c r="F95" s="82"/>
      <c r="O95" s="82"/>
      <c r="T95" s="133"/>
    </row>
    <row r="96" spans="2:20" ht="12.75" customHeight="1" x14ac:dyDescent="0.2">
      <c r="B96" s="5" t="s">
        <v>128</v>
      </c>
      <c r="F96" s="82"/>
      <c r="O96" s="82"/>
      <c r="T96" s="133"/>
    </row>
    <row r="97" spans="2:22" ht="12.75" customHeight="1" x14ac:dyDescent="0.2">
      <c r="B97" s="6" t="s">
        <v>129</v>
      </c>
      <c r="D97" s="6" t="s">
        <v>92</v>
      </c>
      <c r="F97" s="77">
        <f>SUM(H97:M97,O97)</f>
        <v>0</v>
      </c>
      <c r="H97" s="41"/>
      <c r="I97" s="41"/>
      <c r="J97" s="41"/>
      <c r="K97" s="41"/>
      <c r="L97" s="41"/>
      <c r="M97" s="41"/>
      <c r="O97" s="75"/>
      <c r="Q97" s="75"/>
      <c r="R97" s="75"/>
      <c r="T97" s="133" t="s">
        <v>364</v>
      </c>
    </row>
    <row r="98" spans="2:22" ht="12.75" customHeight="1" x14ac:dyDescent="0.2">
      <c r="B98" s="6" t="s">
        <v>130</v>
      </c>
      <c r="D98" s="6" t="s">
        <v>92</v>
      </c>
      <c r="F98" s="77">
        <f>SUM(H98:M98,O98)</f>
        <v>0</v>
      </c>
      <c r="H98" s="41"/>
      <c r="I98" s="41"/>
      <c r="J98" s="41"/>
      <c r="K98" s="41"/>
      <c r="L98" s="41"/>
      <c r="M98" s="41"/>
      <c r="O98" s="75"/>
      <c r="Q98" s="75"/>
      <c r="R98" s="75"/>
      <c r="T98" s="133" t="s">
        <v>364</v>
      </c>
    </row>
    <row r="99" spans="2:22" ht="12.75" customHeight="1" x14ac:dyDescent="0.2">
      <c r="F99" s="82"/>
      <c r="O99" s="82"/>
      <c r="T99" s="133"/>
    </row>
    <row r="100" spans="2:22" ht="12.75" customHeight="1" x14ac:dyDescent="0.2">
      <c r="B100" s="5" t="s">
        <v>131</v>
      </c>
      <c r="F100" s="82"/>
      <c r="O100" s="82"/>
      <c r="T100" s="133"/>
    </row>
    <row r="101" spans="2:22" ht="12.75" customHeight="1" x14ac:dyDescent="0.2">
      <c r="B101" s="6" t="s">
        <v>132</v>
      </c>
      <c r="D101" s="6" t="s">
        <v>92</v>
      </c>
      <c r="F101" s="77">
        <f>SUM(H101:M101,O101)</f>
        <v>29867.508492270441</v>
      </c>
      <c r="H101" s="41"/>
      <c r="I101" s="41"/>
      <c r="J101" s="41"/>
      <c r="K101" s="41"/>
      <c r="L101" s="41"/>
      <c r="M101" s="41">
        <v>29867.508492270441</v>
      </c>
      <c r="O101" s="75"/>
      <c r="Q101" s="75"/>
      <c r="R101" s="75"/>
      <c r="T101" s="133" t="s">
        <v>739</v>
      </c>
    </row>
    <row r="102" spans="2:22" ht="12.75" customHeight="1" x14ac:dyDescent="0.2">
      <c r="B102" s="6" t="s">
        <v>133</v>
      </c>
      <c r="D102" s="6" t="s">
        <v>92</v>
      </c>
      <c r="F102" s="77">
        <f>SUM(H102:M102,O102)</f>
        <v>136927.82979493524</v>
      </c>
      <c r="H102" s="41"/>
      <c r="I102" s="41"/>
      <c r="J102" s="41"/>
      <c r="K102" s="41"/>
      <c r="L102" s="41"/>
      <c r="M102" s="41">
        <v>136927.82979493524</v>
      </c>
      <c r="O102" s="75"/>
      <c r="Q102" s="75"/>
      <c r="R102" s="75"/>
      <c r="T102" s="133" t="s">
        <v>740</v>
      </c>
    </row>
    <row r="103" spans="2:22" ht="12.75" customHeight="1" x14ac:dyDescent="0.2">
      <c r="O103" s="82"/>
    </row>
    <row r="104" spans="2:22" s="12" customFormat="1" ht="12.75" customHeight="1" x14ac:dyDescent="0.2">
      <c r="B104" s="12" t="s">
        <v>193</v>
      </c>
      <c r="O104" s="73"/>
      <c r="P104" s="66"/>
      <c r="Q104" s="125"/>
      <c r="R104" s="125"/>
      <c r="S104" s="125"/>
    </row>
    <row r="105" spans="2:22" ht="12.75" customHeight="1" x14ac:dyDescent="0.2">
      <c r="O105" s="82"/>
    </row>
    <row r="106" spans="2:22" ht="12.75" customHeight="1" x14ac:dyDescent="0.2">
      <c r="B106" s="33" t="s">
        <v>122</v>
      </c>
      <c r="O106" s="82"/>
    </row>
    <row r="107" spans="2:22" ht="12.75" customHeight="1" x14ac:dyDescent="0.2">
      <c r="B107" s="6" t="s">
        <v>123</v>
      </c>
      <c r="D107" s="6" t="s">
        <v>93</v>
      </c>
      <c r="F107" s="77">
        <f>SUM(H107:M107,O107)</f>
        <v>214253896.26529974</v>
      </c>
      <c r="H107" s="165">
        <v>3844966.3286309056</v>
      </c>
      <c r="I107" s="165">
        <v>57346367.216370173</v>
      </c>
      <c r="J107" s="165">
        <v>76265341.605264276</v>
      </c>
      <c r="K107" s="165">
        <v>6199927.9357273821</v>
      </c>
      <c r="L107" s="165">
        <v>60038383.726111032</v>
      </c>
      <c r="M107" s="165">
        <v>6446281.2230397118</v>
      </c>
      <c r="N107" s="24"/>
      <c r="O107" s="165">
        <v>4112628.2301562852</v>
      </c>
      <c r="Q107" s="165">
        <v>57346367.216370173</v>
      </c>
      <c r="R107" s="165">
        <v>6199927.9357273821</v>
      </c>
      <c r="T107" s="133" t="s">
        <v>870</v>
      </c>
      <c r="V107" s="155"/>
    </row>
    <row r="108" spans="2:22" ht="12.75" customHeight="1" x14ac:dyDescent="0.2">
      <c r="B108" s="6" t="s">
        <v>124</v>
      </c>
      <c r="D108" s="6" t="s">
        <v>93</v>
      </c>
      <c r="F108" s="77">
        <f>SUM(H108:M108,O108)</f>
        <v>3512827256.2606945</v>
      </c>
      <c r="H108" s="165">
        <v>54214025.233695477</v>
      </c>
      <c r="I108" s="165">
        <v>998748793.65608823</v>
      </c>
      <c r="J108" s="165">
        <v>1348361259.4208798</v>
      </c>
      <c r="K108" s="165">
        <v>96718875.797346726</v>
      </c>
      <c r="L108" s="165">
        <v>876483573.50024569</v>
      </c>
      <c r="M108" s="165">
        <v>69619837.208828613</v>
      </c>
      <c r="N108" s="24"/>
      <c r="O108" s="165">
        <v>68680891.443610206</v>
      </c>
      <c r="Q108" s="165">
        <v>998748793.65608823</v>
      </c>
      <c r="R108" s="165">
        <v>96718875.797346726</v>
      </c>
      <c r="T108" s="133" t="s">
        <v>871</v>
      </c>
    </row>
    <row r="109" spans="2:22" ht="12.75" customHeight="1" x14ac:dyDescent="0.2">
      <c r="F109" s="82"/>
      <c r="H109" s="85"/>
      <c r="I109" s="85"/>
      <c r="J109" s="85"/>
      <c r="K109" s="85"/>
      <c r="L109" s="85"/>
      <c r="M109" s="85"/>
      <c r="N109" s="24"/>
      <c r="O109" s="85"/>
      <c r="Q109" s="85"/>
      <c r="R109" s="85"/>
      <c r="T109" s="133"/>
    </row>
    <row r="110" spans="2:22" ht="12.75" customHeight="1" x14ac:dyDescent="0.2">
      <c r="B110" s="5" t="s">
        <v>125</v>
      </c>
      <c r="F110" s="82"/>
      <c r="H110" s="85"/>
      <c r="I110" s="85"/>
      <c r="J110" s="85"/>
      <c r="K110" s="85"/>
      <c r="L110" s="85"/>
      <c r="M110" s="85"/>
      <c r="N110" s="24"/>
      <c r="O110" s="85"/>
      <c r="Q110" s="85"/>
      <c r="R110" s="85"/>
      <c r="T110" s="133"/>
    </row>
    <row r="111" spans="2:22" ht="12.75" customHeight="1" x14ac:dyDescent="0.2">
      <c r="B111" s="6" t="s">
        <v>126</v>
      </c>
      <c r="D111" s="6" t="s">
        <v>93</v>
      </c>
      <c r="F111" s="77">
        <f>SUM(H111:M111,O111)</f>
        <v>82086943.338715538</v>
      </c>
      <c r="H111" s="165">
        <v>927473.21697122091</v>
      </c>
      <c r="I111" s="165">
        <v>30921158.783401787</v>
      </c>
      <c r="J111" s="165">
        <v>23336703.537896138</v>
      </c>
      <c r="K111" s="165">
        <v>1302343.8640181152</v>
      </c>
      <c r="L111" s="165">
        <v>21477779.513978224</v>
      </c>
      <c r="M111" s="165">
        <v>1334036.8150917133</v>
      </c>
      <c r="N111" s="24"/>
      <c r="O111" s="165">
        <v>2787447.6073583416</v>
      </c>
      <c r="Q111" s="165">
        <v>34957168.243644066</v>
      </c>
      <c r="R111" s="165">
        <v>1800478.2935293645</v>
      </c>
      <c r="T111" s="133" t="s">
        <v>872</v>
      </c>
    </row>
    <row r="112" spans="2:22" ht="12.75" customHeight="1" x14ac:dyDescent="0.2">
      <c r="B112" s="6" t="s">
        <v>127</v>
      </c>
      <c r="D112" s="6" t="s">
        <v>93</v>
      </c>
      <c r="F112" s="77">
        <f>SUM(H112:M112,O112)</f>
        <v>3095497631.0270839</v>
      </c>
      <c r="H112" s="165">
        <v>31715762.257976588</v>
      </c>
      <c r="I112" s="165">
        <v>1228518905.8958888</v>
      </c>
      <c r="J112" s="165">
        <v>894223304.69212878</v>
      </c>
      <c r="K112" s="165">
        <v>33874645.20091255</v>
      </c>
      <c r="L112" s="165">
        <v>794322056.63804543</v>
      </c>
      <c r="M112" s="165">
        <v>42458011.657622136</v>
      </c>
      <c r="N112" s="24"/>
      <c r="O112" s="165">
        <v>70384944.684509784</v>
      </c>
      <c r="Q112" s="165">
        <v>1235227707.0688734</v>
      </c>
      <c r="R112" s="165">
        <v>35451009.246089675</v>
      </c>
      <c r="T112" s="133" t="s">
        <v>873</v>
      </c>
    </row>
    <row r="113" spans="2:20" ht="12.75" customHeight="1" x14ac:dyDescent="0.2">
      <c r="F113" s="82"/>
      <c r="H113" s="24"/>
      <c r="I113" s="24"/>
      <c r="J113" s="24"/>
      <c r="K113" s="85"/>
      <c r="L113" s="85"/>
      <c r="M113" s="85"/>
      <c r="N113" s="24"/>
      <c r="O113" s="24"/>
      <c r="Q113" s="24"/>
      <c r="R113" s="85"/>
      <c r="T113" s="133"/>
    </row>
    <row r="114" spans="2:20" ht="12.75" customHeight="1" x14ac:dyDescent="0.2">
      <c r="B114" s="5" t="s">
        <v>128</v>
      </c>
      <c r="F114" s="82"/>
      <c r="H114" s="24"/>
      <c r="I114" s="24"/>
      <c r="J114" s="24"/>
      <c r="K114" s="85"/>
      <c r="L114" s="85"/>
      <c r="M114" s="85"/>
      <c r="N114" s="24"/>
      <c r="O114" s="24"/>
      <c r="Q114" s="24"/>
      <c r="R114" s="85"/>
      <c r="T114" s="133"/>
    </row>
    <row r="115" spans="2:20" ht="12.75" customHeight="1" x14ac:dyDescent="0.2">
      <c r="B115" s="6" t="s">
        <v>129</v>
      </c>
      <c r="D115" s="6" t="s">
        <v>93</v>
      </c>
      <c r="F115" s="77">
        <f>SUM(H115:M115,O115)</f>
        <v>0</v>
      </c>
      <c r="H115" s="154"/>
      <c r="I115" s="154"/>
      <c r="J115" s="154"/>
      <c r="K115" s="165"/>
      <c r="L115" s="165"/>
      <c r="M115" s="165"/>
      <c r="N115" s="24"/>
      <c r="O115" s="154"/>
      <c r="Q115" s="154"/>
      <c r="R115" s="165"/>
      <c r="T115" s="133" t="s">
        <v>364</v>
      </c>
    </row>
    <row r="116" spans="2:20" ht="12.75" customHeight="1" x14ac:dyDescent="0.2">
      <c r="B116" s="6" t="s">
        <v>130</v>
      </c>
      <c r="D116" s="6" t="s">
        <v>93</v>
      </c>
      <c r="F116" s="77">
        <f>SUM(H116:M116,O116)</f>
        <v>0</v>
      </c>
      <c r="H116" s="154"/>
      <c r="I116" s="154"/>
      <c r="J116" s="154"/>
      <c r="K116" s="165"/>
      <c r="L116" s="165"/>
      <c r="M116" s="165"/>
      <c r="N116" s="24"/>
      <c r="O116" s="154"/>
      <c r="Q116" s="154"/>
      <c r="R116" s="165"/>
      <c r="T116" s="133" t="s">
        <v>364</v>
      </c>
    </row>
    <row r="117" spans="2:20" ht="12.75" customHeight="1" x14ac:dyDescent="0.2">
      <c r="F117" s="82"/>
      <c r="H117" s="24"/>
      <c r="I117" s="24"/>
      <c r="J117" s="24"/>
      <c r="K117" s="85"/>
      <c r="L117" s="85"/>
      <c r="M117" s="85"/>
      <c r="N117" s="24"/>
      <c r="O117" s="24"/>
      <c r="Q117" s="24"/>
      <c r="R117" s="85"/>
      <c r="T117" s="133"/>
    </row>
    <row r="118" spans="2:20" ht="12.75" customHeight="1" x14ac:dyDescent="0.2">
      <c r="B118" s="5" t="s">
        <v>131</v>
      </c>
      <c r="F118" s="82"/>
      <c r="H118" s="24"/>
      <c r="I118" s="24"/>
      <c r="J118" s="24"/>
      <c r="K118" s="85"/>
      <c r="L118" s="85"/>
      <c r="M118" s="85"/>
      <c r="N118" s="24"/>
      <c r="O118" s="24"/>
      <c r="Q118" s="24"/>
      <c r="R118" s="85"/>
      <c r="T118" s="133"/>
    </row>
    <row r="119" spans="2:20" ht="12.75" customHeight="1" x14ac:dyDescent="0.2">
      <c r="B119" s="6" t="s">
        <v>132</v>
      </c>
      <c r="D119" s="6" t="s">
        <v>93</v>
      </c>
      <c r="F119" s="77">
        <f>SUM(H119:M119,O119)</f>
        <v>21622.394848235326</v>
      </c>
      <c r="H119" s="154"/>
      <c r="I119" s="154"/>
      <c r="J119" s="154"/>
      <c r="K119" s="165"/>
      <c r="L119" s="165"/>
      <c r="M119" s="165">
        <v>21622.394848235326</v>
      </c>
      <c r="N119" s="24"/>
      <c r="O119" s="154"/>
      <c r="Q119" s="154"/>
      <c r="R119" s="165"/>
      <c r="T119" s="133" t="s">
        <v>874</v>
      </c>
    </row>
    <row r="120" spans="2:20" ht="12.75" customHeight="1" x14ac:dyDescent="0.2">
      <c r="B120" s="6" t="s">
        <v>133</v>
      </c>
      <c r="D120" s="6" t="s">
        <v>93</v>
      </c>
      <c r="F120" s="77">
        <f>SUM(H120:M120,O120)</f>
        <v>119139.41418095811</v>
      </c>
      <c r="H120" s="154"/>
      <c r="I120" s="154"/>
      <c r="J120" s="154"/>
      <c r="K120" s="165"/>
      <c r="L120" s="165"/>
      <c r="M120" s="165">
        <v>119139.41418095811</v>
      </c>
      <c r="N120" s="24"/>
      <c r="O120" s="154"/>
      <c r="Q120" s="154"/>
      <c r="R120" s="165"/>
      <c r="T120" s="133" t="s">
        <v>875</v>
      </c>
    </row>
    <row r="121" spans="2:20" ht="12.75" customHeight="1" x14ac:dyDescent="0.2">
      <c r="O121" s="82"/>
    </row>
    <row r="122" spans="2:20" ht="12.75" customHeight="1" x14ac:dyDescent="0.2">
      <c r="F122" s="105"/>
      <c r="O122" s="82"/>
    </row>
    <row r="123" spans="2:20" ht="12.75" customHeight="1" x14ac:dyDescent="0.2">
      <c r="F123" s="105"/>
      <c r="O123" s="82"/>
    </row>
    <row r="124" spans="2:20" ht="12.75" customHeight="1" x14ac:dyDescent="0.2">
      <c r="O124" s="82"/>
    </row>
    <row r="125" spans="2:20" ht="12.75" customHeight="1" x14ac:dyDescent="0.2">
      <c r="O125" s="82"/>
    </row>
    <row r="126" spans="2:20" ht="12.75" customHeight="1" x14ac:dyDescent="0.2">
      <c r="O126" s="82"/>
    </row>
    <row r="127" spans="2:20" ht="12.75" customHeight="1" x14ac:dyDescent="0.2">
      <c r="O127" s="82"/>
    </row>
    <row r="128" spans="2:20" ht="12.75" customHeight="1" x14ac:dyDescent="0.2">
      <c r="O128" s="82"/>
    </row>
    <row r="129" spans="15:15" ht="12.75" customHeight="1" x14ac:dyDescent="0.2">
      <c r="O129" s="82"/>
    </row>
    <row r="130" spans="15:15" ht="12.75" customHeight="1" x14ac:dyDescent="0.2">
      <c r="O130" s="82"/>
    </row>
    <row r="131" spans="15:15" ht="12.75" customHeight="1" x14ac:dyDescent="0.2">
      <c r="O131" s="82"/>
    </row>
    <row r="132" spans="15:15" ht="12.75" customHeight="1" x14ac:dyDescent="0.2">
      <c r="O132" s="82"/>
    </row>
    <row r="133" spans="15:15" ht="12.75" customHeight="1" x14ac:dyDescent="0.2">
      <c r="O133" s="82"/>
    </row>
    <row r="134" spans="15:15" ht="12.75" customHeight="1" x14ac:dyDescent="0.2">
      <c r="O134" s="82"/>
    </row>
    <row r="135" spans="15:15" ht="12.75" customHeight="1" x14ac:dyDescent="0.2">
      <c r="O135" s="82"/>
    </row>
    <row r="136" spans="15:15" ht="12.75" customHeight="1" x14ac:dyDescent="0.2">
      <c r="O136" s="82"/>
    </row>
    <row r="137" spans="15:15" ht="12.75" customHeight="1" x14ac:dyDescent="0.2">
      <c r="O137" s="82"/>
    </row>
    <row r="138" spans="15:15" ht="12.75" customHeight="1" x14ac:dyDescent="0.2">
      <c r="O138" s="82"/>
    </row>
    <row r="139" spans="15:15" ht="12.75" customHeight="1" x14ac:dyDescent="0.2">
      <c r="O139" s="82"/>
    </row>
    <row r="140" spans="15:15" ht="12.75" customHeight="1" x14ac:dyDescent="0.2">
      <c r="O140" s="82"/>
    </row>
    <row r="141" spans="15:15" ht="12.75" customHeight="1" x14ac:dyDescent="0.2">
      <c r="O141" s="82"/>
    </row>
    <row r="142" spans="15:15" ht="12.75" customHeight="1" x14ac:dyDescent="0.2">
      <c r="O142" s="82"/>
    </row>
    <row r="143" spans="15:15" ht="12.75" customHeight="1" x14ac:dyDescent="0.2">
      <c r="O143" s="82"/>
    </row>
    <row r="144" spans="15:15" ht="12.75" customHeight="1" x14ac:dyDescent="0.2">
      <c r="O144" s="82"/>
    </row>
    <row r="145" spans="15:15" ht="12.75" customHeight="1" x14ac:dyDescent="0.2">
      <c r="O145" s="82"/>
    </row>
    <row r="146" spans="15:15" ht="12.75" customHeight="1" x14ac:dyDescent="0.2">
      <c r="O146" s="82"/>
    </row>
    <row r="147" spans="15:15" ht="12.75" customHeight="1" x14ac:dyDescent="0.2">
      <c r="O147" s="82"/>
    </row>
    <row r="148" spans="15:15" ht="12.75" customHeight="1" x14ac:dyDescent="0.2">
      <c r="O148" s="82"/>
    </row>
    <row r="149" spans="15:15" ht="12.75" customHeight="1" x14ac:dyDescent="0.2">
      <c r="O149" s="82"/>
    </row>
    <row r="150" spans="15:15" ht="12.75" customHeight="1" x14ac:dyDescent="0.2">
      <c r="O150" s="82"/>
    </row>
    <row r="151" spans="15:15" ht="12.75" customHeight="1" x14ac:dyDescent="0.2">
      <c r="O151" s="82"/>
    </row>
    <row r="152" spans="15:15" ht="12.75" customHeight="1" x14ac:dyDescent="0.2"/>
    <row r="153" spans="15:15" ht="12.75" customHeight="1" x14ac:dyDescent="0.2"/>
    <row r="154" spans="15:15" ht="12.75" customHeight="1" x14ac:dyDescent="0.2"/>
    <row r="155" spans="15:15" ht="12.75" customHeight="1" x14ac:dyDescent="0.2"/>
    <row r="156" spans="15:15" ht="12.75" customHeight="1" x14ac:dyDescent="0.2"/>
    <row r="157" spans="15:15" ht="12.75" customHeight="1" x14ac:dyDescent="0.2"/>
    <row r="158" spans="15:15" ht="12.75" customHeight="1" x14ac:dyDescent="0.2"/>
    <row r="159" spans="15:15" ht="12.75" customHeight="1" x14ac:dyDescent="0.2"/>
    <row r="160" spans="15:15" ht="12.75" customHeight="1" x14ac:dyDescent="0.2"/>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4.9989318521683403E-2"/>
  </sheetPr>
  <dimension ref="A1"/>
  <sheetViews>
    <sheetView showGridLines="0" zoomScale="85" zoomScaleNormal="85" workbookViewId="0"/>
  </sheetViews>
  <sheetFormatPr defaultRowHeight="12.75" x14ac:dyDescent="0.2"/>
  <cols>
    <col min="1" max="16384" width="9.140625" style="26"/>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E1FFE1"/>
  </sheetPr>
  <dimension ref="A2:XFB102"/>
  <sheetViews>
    <sheetView showGridLines="0" zoomScale="85" zoomScaleNormal="85" workbookViewId="0">
      <pane xSplit="4" ySplit="12" topLeftCell="E13" activePane="bottomRight" state="frozen"/>
      <selection activeCell="R6" sqref="R6"/>
      <selection pane="topRight" activeCell="R6" sqref="R6"/>
      <selection pane="bottomLeft" activeCell="R6" sqref="R6"/>
      <selection pane="bottomRight" activeCell="E13" sqref="E13"/>
    </sheetView>
  </sheetViews>
  <sheetFormatPr defaultRowHeight="12.75" x14ac:dyDescent="0.2"/>
  <cols>
    <col min="1" max="1" width="2.7109375" style="72" customWidth="1"/>
    <col min="2" max="2" width="65.5703125" style="6" customWidth="1"/>
    <col min="3" max="3" width="2.7109375" style="72" customWidth="1"/>
    <col min="4" max="4" width="13.7109375" style="6" customWidth="1"/>
    <col min="5" max="5" width="2.7109375" style="6" customWidth="1"/>
    <col min="6" max="6" width="16.5703125" style="6" bestFit="1" customWidth="1"/>
    <col min="7" max="7" width="2.7109375" style="6" customWidth="1"/>
    <col min="8" max="13" width="12.5703125" style="6" customWidth="1"/>
    <col min="14" max="14" width="2.7109375" style="6" customWidth="1"/>
    <col min="15" max="15" width="13.5703125" style="6" customWidth="1"/>
    <col min="16" max="16" width="2.7109375" style="6" customWidth="1"/>
    <col min="17" max="17" width="17.140625" style="6" customWidth="1"/>
    <col min="18" max="18" width="2.7109375" style="6" customWidth="1"/>
    <col min="19" max="19" width="13.7109375" style="6" customWidth="1"/>
    <col min="20" max="20" width="2.7109375" style="6" customWidth="1"/>
    <col min="21" max="35" width="13.7109375" style="6" customWidth="1"/>
    <col min="36" max="16384" width="9.140625" style="6"/>
  </cols>
  <sheetData>
    <row r="2" spans="1:19" s="23" customFormat="1" ht="18" x14ac:dyDescent="0.2">
      <c r="A2" s="74"/>
      <c r="B2" s="23" t="s">
        <v>135</v>
      </c>
      <c r="C2" s="74"/>
    </row>
    <row r="4" spans="1:19" x14ac:dyDescent="0.2">
      <c r="B4" s="33" t="s">
        <v>26</v>
      </c>
      <c r="H4"/>
    </row>
    <row r="5" spans="1:19" ht="51" x14ac:dyDescent="0.2">
      <c r="B5" s="49" t="s">
        <v>362</v>
      </c>
    </row>
    <row r="6" spans="1:19" x14ac:dyDescent="0.2">
      <c r="B6" s="28"/>
    </row>
    <row r="7" spans="1:19" x14ac:dyDescent="0.2">
      <c r="B7" s="34" t="s">
        <v>27</v>
      </c>
    </row>
    <row r="8" spans="1:19" s="133" customFormat="1" x14ac:dyDescent="0.2">
      <c r="B8" s="159" t="s">
        <v>368</v>
      </c>
    </row>
    <row r="9" spans="1:19" s="133" customFormat="1" x14ac:dyDescent="0.2">
      <c r="B9" s="159" t="s">
        <v>894</v>
      </c>
    </row>
    <row r="10" spans="1:19" x14ac:dyDescent="0.2">
      <c r="B10" s="24"/>
    </row>
    <row r="11" spans="1:19" s="12" customFormat="1" x14ac:dyDescent="0.2">
      <c r="A11" s="73"/>
      <c r="B11" s="12" t="s">
        <v>42</v>
      </c>
      <c r="C11" s="73"/>
      <c r="D11" s="12" t="s">
        <v>25</v>
      </c>
      <c r="F11" s="73" t="s">
        <v>211</v>
      </c>
      <c r="H11" s="12" t="s">
        <v>119</v>
      </c>
      <c r="I11" s="12" t="s">
        <v>73</v>
      </c>
      <c r="J11" s="12" t="s">
        <v>74</v>
      </c>
      <c r="K11" s="12" t="s">
        <v>75</v>
      </c>
      <c r="L11" s="12" t="s">
        <v>76</v>
      </c>
      <c r="M11" s="12" t="s">
        <v>77</v>
      </c>
      <c r="O11" s="12" t="s">
        <v>72</v>
      </c>
      <c r="Q11" s="12" t="s">
        <v>43</v>
      </c>
      <c r="S11" s="12" t="s">
        <v>44</v>
      </c>
    </row>
    <row r="14" spans="1:19" s="73" customFormat="1" x14ac:dyDescent="0.2">
      <c r="B14" s="73" t="s">
        <v>179</v>
      </c>
    </row>
    <row r="15" spans="1:19" s="82" customFormat="1" x14ac:dyDescent="0.2"/>
    <row r="16" spans="1:19" s="82" customFormat="1" x14ac:dyDescent="0.2">
      <c r="B16" s="87" t="s">
        <v>214</v>
      </c>
      <c r="H16" s="105"/>
      <c r="I16" s="105"/>
      <c r="J16" s="105"/>
      <c r="K16" s="105"/>
      <c r="L16" s="105"/>
      <c r="M16" s="105"/>
      <c r="N16" s="105"/>
      <c r="O16" s="105"/>
    </row>
    <row r="17" spans="1:16382" s="82" customFormat="1" x14ac:dyDescent="0.2">
      <c r="B17" s="87" t="s">
        <v>81</v>
      </c>
      <c r="H17" s="105"/>
      <c r="I17" s="105"/>
      <c r="J17" s="105"/>
      <c r="K17" s="105"/>
      <c r="L17" s="105"/>
      <c r="M17" s="105"/>
      <c r="N17" s="105"/>
      <c r="O17" s="105"/>
    </row>
    <row r="18" spans="1:16382" s="82" customFormat="1" x14ac:dyDescent="0.2">
      <c r="B18" s="82" t="s">
        <v>82</v>
      </c>
      <c r="D18" s="82" t="s">
        <v>174</v>
      </c>
      <c r="F18" s="77">
        <f>SUM(H18:M18,O18)</f>
        <v>93035835.059157357</v>
      </c>
      <c r="H18" s="75">
        <v>1351791.2993997259</v>
      </c>
      <c r="I18" s="75">
        <v>22813285.731558856</v>
      </c>
      <c r="J18" s="75">
        <v>44799577.393450499</v>
      </c>
      <c r="K18" s="75">
        <v>910227.18</v>
      </c>
      <c r="L18" s="75">
        <v>19992792.209455051</v>
      </c>
      <c r="M18" s="75">
        <v>1102045.4801214209</v>
      </c>
      <c r="O18" s="75">
        <v>2066115.7651717889</v>
      </c>
      <c r="Q18" s="82" t="s">
        <v>525</v>
      </c>
    </row>
    <row r="19" spans="1:16382" s="82" customFormat="1" x14ac:dyDescent="0.2">
      <c r="B19" s="82" t="s">
        <v>89</v>
      </c>
      <c r="D19" s="82" t="s">
        <v>174</v>
      </c>
      <c r="F19" s="77">
        <f t="shared" ref="F19:F20" si="0">SUM(H19:M19,O19)</f>
        <v>191647.42254978875</v>
      </c>
      <c r="H19" s="75">
        <v>1711</v>
      </c>
      <c r="I19" s="75">
        <v>34807.980226728716</v>
      </c>
      <c r="J19" s="75">
        <v>152918.5179487183</v>
      </c>
      <c r="K19" s="75">
        <v>0</v>
      </c>
      <c r="L19" s="75">
        <v>0</v>
      </c>
      <c r="M19" s="75">
        <v>2209.924374341731</v>
      </c>
      <c r="O19" s="75">
        <v>0</v>
      </c>
      <c r="Q19" s="133" t="s">
        <v>526</v>
      </c>
    </row>
    <row r="20" spans="1:16382" s="82" customFormat="1" x14ac:dyDescent="0.2">
      <c r="B20" s="82" t="s">
        <v>83</v>
      </c>
      <c r="D20" s="82" t="s">
        <v>174</v>
      </c>
      <c r="F20" s="77">
        <f t="shared" si="0"/>
        <v>59190.8</v>
      </c>
      <c r="H20" s="75">
        <v>0</v>
      </c>
      <c r="I20" s="75">
        <v>0</v>
      </c>
      <c r="J20" s="75">
        <v>0</v>
      </c>
      <c r="K20" s="75">
        <v>59190.8</v>
      </c>
      <c r="L20" s="75">
        <v>0</v>
      </c>
      <c r="M20" s="75">
        <v>0</v>
      </c>
      <c r="O20" s="75">
        <v>0</v>
      </c>
      <c r="Q20" s="133" t="s">
        <v>527</v>
      </c>
    </row>
    <row r="21" spans="1:16382" s="82" customFormat="1" x14ac:dyDescent="0.2"/>
    <row r="22" spans="1:16382" s="82" customFormat="1" x14ac:dyDescent="0.2">
      <c r="B22" s="87" t="s">
        <v>84</v>
      </c>
    </row>
    <row r="23" spans="1:16382" s="82" customFormat="1" x14ac:dyDescent="0.2">
      <c r="B23" s="82" t="s">
        <v>85</v>
      </c>
      <c r="D23" s="82" t="s">
        <v>174</v>
      </c>
      <c r="F23" s="77">
        <f>SUM(H23:M23,O23)</f>
        <v>157564.2055154347</v>
      </c>
      <c r="H23" s="75">
        <v>0</v>
      </c>
      <c r="I23" s="75">
        <v>9594.3602917158296</v>
      </c>
      <c r="J23" s="75">
        <v>0</v>
      </c>
      <c r="K23" s="75">
        <v>0</v>
      </c>
      <c r="L23" s="75">
        <v>147969.84522371888</v>
      </c>
      <c r="M23" s="75">
        <v>0</v>
      </c>
      <c r="O23" s="75">
        <v>0</v>
      </c>
      <c r="Q23" s="133" t="s">
        <v>528</v>
      </c>
    </row>
    <row r="24" spans="1:16382" s="82" customFormat="1" x14ac:dyDescent="0.2">
      <c r="B24" s="82" t="s">
        <v>86</v>
      </c>
      <c r="D24" s="82" t="s">
        <v>174</v>
      </c>
      <c r="F24" s="77">
        <f t="shared" ref="F24:F26" si="1">SUM(H24:M24,O24)</f>
        <v>158205.44760302809</v>
      </c>
      <c r="H24" s="75">
        <v>0</v>
      </c>
      <c r="I24" s="75">
        <v>143074.16592152297</v>
      </c>
      <c r="J24" s="75">
        <v>0</v>
      </c>
      <c r="K24" s="75">
        <v>7122.8</v>
      </c>
      <c r="L24" s="75">
        <v>8008.4816815051345</v>
      </c>
      <c r="M24" s="75">
        <v>0</v>
      </c>
      <c r="O24" s="75">
        <v>0</v>
      </c>
      <c r="Q24" s="133" t="s">
        <v>699</v>
      </c>
    </row>
    <row r="25" spans="1:16382" s="82" customFormat="1" x14ac:dyDescent="0.2">
      <c r="B25" s="82" t="s">
        <v>87</v>
      </c>
      <c r="D25" s="82" t="s">
        <v>174</v>
      </c>
      <c r="F25" s="77">
        <f t="shared" si="1"/>
        <v>71738.787316610353</v>
      </c>
      <c r="H25" s="75">
        <v>4714.1099999999997</v>
      </c>
      <c r="I25" s="75">
        <v>18933.048133521006</v>
      </c>
      <c r="J25" s="75">
        <v>30371.2954304659</v>
      </c>
      <c r="K25" s="75">
        <v>529.36</v>
      </c>
      <c r="L25" s="75">
        <v>14965.682764646133</v>
      </c>
      <c r="M25" s="75">
        <v>0</v>
      </c>
      <c r="O25" s="75">
        <v>2225.2909879773001</v>
      </c>
      <c r="Q25" s="133" t="s">
        <v>703</v>
      </c>
    </row>
    <row r="26" spans="1:16382" s="82" customFormat="1" x14ac:dyDescent="0.2">
      <c r="B26" s="82" t="s">
        <v>88</v>
      </c>
      <c r="D26" s="82" t="s">
        <v>174</v>
      </c>
      <c r="F26" s="77">
        <f t="shared" si="1"/>
        <v>5012306.0434527537</v>
      </c>
      <c r="H26" s="75">
        <v>0</v>
      </c>
      <c r="I26" s="75">
        <v>282298.69090011448</v>
      </c>
      <c r="J26" s="75">
        <v>3085038.9005011097</v>
      </c>
      <c r="K26" s="75">
        <v>3977.74</v>
      </c>
      <c r="L26" s="75">
        <v>1640877.6594057106</v>
      </c>
      <c r="M26" s="75">
        <v>113.0526458183264</v>
      </c>
      <c r="O26" s="75">
        <v>0</v>
      </c>
      <c r="Q26" s="133" t="s">
        <v>529</v>
      </c>
    </row>
    <row r="27" spans="1:16382" s="82" customFormat="1" x14ac:dyDescent="0.2">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c r="IW27" s="87"/>
      <c r="IX27" s="87"/>
      <c r="IY27" s="87"/>
      <c r="IZ27" s="87"/>
      <c r="JA27" s="87"/>
      <c r="JB27" s="87"/>
      <c r="JC27" s="87"/>
      <c r="JD27" s="87"/>
      <c r="JE27" s="87"/>
      <c r="JF27" s="87"/>
      <c r="JG27" s="87"/>
      <c r="JH27" s="87"/>
      <c r="JI27" s="87"/>
      <c r="JJ27" s="87"/>
      <c r="JK27" s="87"/>
      <c r="JL27" s="87"/>
      <c r="JM27" s="87"/>
      <c r="JN27" s="87"/>
      <c r="JO27" s="87"/>
      <c r="JP27" s="87"/>
      <c r="JQ27" s="87"/>
      <c r="JR27" s="87"/>
      <c r="JS27" s="87"/>
      <c r="JT27" s="87"/>
      <c r="JU27" s="87"/>
      <c r="JV27" s="87"/>
      <c r="JW27" s="87"/>
      <c r="JX27" s="87"/>
      <c r="JY27" s="87"/>
      <c r="JZ27" s="87"/>
      <c r="KA27" s="87"/>
      <c r="KB27" s="87"/>
      <c r="KC27" s="87"/>
      <c r="KD27" s="87"/>
      <c r="KE27" s="87"/>
      <c r="KF27" s="87"/>
      <c r="KG27" s="87"/>
      <c r="KH27" s="87"/>
      <c r="KI27" s="87"/>
      <c r="KJ27" s="87"/>
      <c r="KK27" s="87"/>
      <c r="KL27" s="87"/>
      <c r="KM27" s="87"/>
      <c r="KN27" s="87"/>
      <c r="KO27" s="87"/>
      <c r="KP27" s="87"/>
      <c r="KQ27" s="87"/>
      <c r="KR27" s="87"/>
      <c r="KS27" s="87"/>
      <c r="KT27" s="87"/>
      <c r="KU27" s="87"/>
      <c r="KV27" s="87"/>
      <c r="KW27" s="87"/>
      <c r="KX27" s="87"/>
      <c r="KY27" s="87"/>
      <c r="KZ27" s="87"/>
      <c r="LA27" s="87"/>
      <c r="LB27" s="87"/>
      <c r="LC27" s="87"/>
      <c r="LD27" s="87"/>
      <c r="LE27" s="87"/>
      <c r="LF27" s="87"/>
      <c r="LG27" s="87"/>
      <c r="LH27" s="87"/>
      <c r="LI27" s="87"/>
      <c r="LJ27" s="87"/>
      <c r="LK27" s="87"/>
      <c r="LL27" s="87"/>
      <c r="LM27" s="87"/>
      <c r="LN27" s="87"/>
      <c r="LO27" s="87"/>
      <c r="LP27" s="87"/>
      <c r="LQ27" s="87"/>
      <c r="LR27" s="87"/>
      <c r="LS27" s="87"/>
      <c r="LT27" s="87"/>
      <c r="LU27" s="87"/>
      <c r="LV27" s="87"/>
      <c r="LW27" s="87"/>
      <c r="LX27" s="87"/>
      <c r="LY27" s="87"/>
      <c r="LZ27" s="87"/>
      <c r="MA27" s="87"/>
      <c r="MB27" s="87"/>
      <c r="MC27" s="87"/>
      <c r="MD27" s="87"/>
      <c r="ME27" s="87"/>
      <c r="MF27" s="87"/>
      <c r="MG27" s="87"/>
      <c r="MH27" s="87"/>
      <c r="MI27" s="87"/>
      <c r="MJ27" s="87"/>
      <c r="MK27" s="87"/>
      <c r="ML27" s="87"/>
      <c r="MM27" s="87"/>
      <c r="MN27" s="87"/>
      <c r="MO27" s="87"/>
      <c r="MP27" s="87"/>
      <c r="MQ27" s="87"/>
      <c r="MR27" s="87"/>
      <c r="MS27" s="87"/>
      <c r="MT27" s="87"/>
      <c r="MU27" s="87"/>
      <c r="MV27" s="87"/>
      <c r="MW27" s="87"/>
      <c r="MX27" s="87"/>
      <c r="MY27" s="87"/>
      <c r="MZ27" s="87"/>
      <c r="NA27" s="87"/>
      <c r="NB27" s="87"/>
      <c r="NC27" s="87"/>
      <c r="ND27" s="87"/>
      <c r="NE27" s="87"/>
      <c r="NF27" s="87"/>
      <c r="NG27" s="87"/>
      <c r="NH27" s="87"/>
      <c r="NI27" s="87"/>
      <c r="NJ27" s="87"/>
      <c r="NK27" s="87"/>
      <c r="NL27" s="87"/>
      <c r="NM27" s="87"/>
      <c r="NN27" s="87"/>
      <c r="NO27" s="87"/>
      <c r="NP27" s="87"/>
      <c r="NQ27" s="87"/>
      <c r="NR27" s="87"/>
      <c r="NS27" s="87"/>
      <c r="NT27" s="87"/>
      <c r="NU27" s="87"/>
      <c r="NV27" s="87"/>
      <c r="NW27" s="87"/>
      <c r="NX27" s="87"/>
      <c r="NY27" s="87"/>
      <c r="NZ27" s="87"/>
      <c r="OA27" s="87"/>
      <c r="OB27" s="87"/>
      <c r="OC27" s="87"/>
      <c r="OD27" s="87"/>
      <c r="OE27" s="87"/>
      <c r="OF27" s="87"/>
      <c r="OG27" s="87"/>
      <c r="OH27" s="87"/>
      <c r="OI27" s="87"/>
      <c r="OJ27" s="87"/>
      <c r="OK27" s="87"/>
      <c r="OL27" s="87"/>
      <c r="OM27" s="87"/>
      <c r="ON27" s="87"/>
      <c r="OO27" s="87"/>
      <c r="OP27" s="87"/>
      <c r="OQ27" s="87"/>
      <c r="OR27" s="87"/>
      <c r="OS27" s="87"/>
      <c r="OT27" s="87"/>
      <c r="OU27" s="87"/>
      <c r="OV27" s="87"/>
      <c r="OW27" s="87"/>
      <c r="OX27" s="87"/>
      <c r="OY27" s="87"/>
      <c r="OZ27" s="87"/>
      <c r="PA27" s="87"/>
      <c r="PB27" s="87"/>
      <c r="PC27" s="87"/>
      <c r="PD27" s="87"/>
      <c r="PE27" s="87"/>
      <c r="PF27" s="87"/>
      <c r="PG27" s="87"/>
      <c r="PH27" s="87"/>
      <c r="PI27" s="87"/>
      <c r="PJ27" s="87"/>
      <c r="PK27" s="87"/>
      <c r="PL27" s="87"/>
      <c r="PM27" s="87"/>
      <c r="PN27" s="87"/>
      <c r="PO27" s="87"/>
      <c r="PP27" s="87"/>
      <c r="PQ27" s="87"/>
      <c r="PR27" s="87"/>
      <c r="PS27" s="87"/>
      <c r="PT27" s="87"/>
      <c r="PU27" s="87"/>
      <c r="PV27" s="87"/>
      <c r="PW27" s="87"/>
      <c r="PX27" s="87"/>
      <c r="PY27" s="87"/>
      <c r="PZ27" s="87"/>
      <c r="QA27" s="87"/>
      <c r="QB27" s="87"/>
      <c r="QC27" s="87"/>
      <c r="QD27" s="87"/>
      <c r="QE27" s="87"/>
      <c r="QF27" s="87"/>
      <c r="QG27" s="87"/>
      <c r="QH27" s="87"/>
      <c r="QI27" s="87"/>
      <c r="QJ27" s="87"/>
      <c r="QK27" s="87"/>
      <c r="QL27" s="87"/>
      <c r="QM27" s="87"/>
      <c r="QN27" s="87"/>
      <c r="QO27" s="87"/>
      <c r="QP27" s="87"/>
      <c r="QQ27" s="87"/>
      <c r="QR27" s="87"/>
      <c r="QS27" s="87"/>
      <c r="QT27" s="87"/>
      <c r="QU27" s="87"/>
      <c r="QV27" s="87"/>
      <c r="QW27" s="87"/>
      <c r="QX27" s="87"/>
      <c r="QY27" s="87"/>
      <c r="QZ27" s="87"/>
      <c r="RA27" s="87"/>
      <c r="RB27" s="87"/>
      <c r="RC27" s="87"/>
      <c r="RD27" s="87"/>
      <c r="RE27" s="87"/>
      <c r="RF27" s="87"/>
      <c r="RG27" s="87"/>
      <c r="RH27" s="87"/>
      <c r="RI27" s="87"/>
      <c r="RJ27" s="87"/>
      <c r="RK27" s="87"/>
      <c r="RL27" s="87"/>
      <c r="RM27" s="87"/>
      <c r="RN27" s="87"/>
      <c r="RO27" s="87"/>
      <c r="RP27" s="87"/>
      <c r="RQ27" s="87"/>
      <c r="RR27" s="87"/>
      <c r="RS27" s="87"/>
      <c r="RT27" s="87"/>
      <c r="RU27" s="87"/>
      <c r="RV27" s="87"/>
      <c r="RW27" s="87"/>
      <c r="RX27" s="87"/>
      <c r="RY27" s="87"/>
      <c r="RZ27" s="87"/>
      <c r="SA27" s="87"/>
      <c r="SB27" s="87"/>
      <c r="SC27" s="87"/>
      <c r="SD27" s="87"/>
      <c r="SE27" s="87"/>
      <c r="SF27" s="87"/>
      <c r="SG27" s="87"/>
      <c r="SH27" s="87"/>
      <c r="SI27" s="87"/>
      <c r="SJ27" s="87"/>
      <c r="SK27" s="87"/>
      <c r="SL27" s="87"/>
      <c r="SM27" s="87"/>
      <c r="SN27" s="87"/>
      <c r="SO27" s="87"/>
      <c r="SP27" s="87"/>
      <c r="SQ27" s="87"/>
      <c r="SR27" s="87"/>
      <c r="SS27" s="87"/>
      <c r="ST27" s="87"/>
      <c r="SU27" s="87"/>
      <c r="SV27" s="87"/>
      <c r="SW27" s="87"/>
      <c r="SX27" s="87"/>
      <c r="SY27" s="87"/>
      <c r="SZ27" s="87"/>
      <c r="TA27" s="87"/>
      <c r="TB27" s="87"/>
      <c r="TC27" s="87"/>
      <c r="TD27" s="87"/>
      <c r="TE27" s="87"/>
      <c r="TF27" s="87"/>
      <c r="TG27" s="87"/>
      <c r="TH27" s="87"/>
      <c r="TI27" s="87"/>
      <c r="TJ27" s="87"/>
      <c r="TK27" s="87"/>
      <c r="TL27" s="87"/>
      <c r="TM27" s="87"/>
      <c r="TN27" s="87"/>
      <c r="TO27" s="87"/>
      <c r="TP27" s="87"/>
      <c r="TQ27" s="87"/>
      <c r="TR27" s="87"/>
      <c r="TS27" s="87"/>
      <c r="TT27" s="87"/>
      <c r="TU27" s="87"/>
      <c r="TV27" s="87"/>
      <c r="TW27" s="87"/>
      <c r="TX27" s="87"/>
      <c r="TY27" s="87"/>
      <c r="TZ27" s="87"/>
      <c r="UA27" s="87"/>
      <c r="UB27" s="87"/>
      <c r="UC27" s="87"/>
      <c r="UD27" s="87"/>
      <c r="UE27" s="87"/>
      <c r="UF27" s="87"/>
      <c r="UG27" s="87"/>
      <c r="UH27" s="87"/>
      <c r="UI27" s="87"/>
      <c r="UJ27" s="87"/>
      <c r="UK27" s="87"/>
      <c r="UL27" s="87"/>
      <c r="UM27" s="87"/>
      <c r="UN27" s="87"/>
      <c r="UO27" s="87"/>
      <c r="UP27" s="87"/>
      <c r="UQ27" s="87"/>
      <c r="UR27" s="87"/>
      <c r="US27" s="87"/>
      <c r="UT27" s="87"/>
      <c r="UU27" s="87"/>
      <c r="UV27" s="87"/>
      <c r="UW27" s="87"/>
      <c r="UX27" s="87"/>
      <c r="UY27" s="87"/>
      <c r="UZ27" s="87"/>
      <c r="VA27" s="87"/>
      <c r="VB27" s="87"/>
      <c r="VC27" s="87"/>
      <c r="VD27" s="87"/>
      <c r="VE27" s="87"/>
      <c r="VF27" s="87"/>
      <c r="VG27" s="87"/>
      <c r="VH27" s="87"/>
      <c r="VI27" s="87"/>
      <c r="VJ27" s="87"/>
      <c r="VK27" s="87"/>
      <c r="VL27" s="87"/>
      <c r="VM27" s="87"/>
      <c r="VN27" s="87"/>
      <c r="VO27" s="87"/>
      <c r="VP27" s="87"/>
      <c r="VQ27" s="87"/>
      <c r="VR27" s="87"/>
      <c r="VS27" s="87"/>
      <c r="VT27" s="87"/>
      <c r="VU27" s="87"/>
      <c r="VV27" s="87"/>
      <c r="VW27" s="87"/>
      <c r="VX27" s="87"/>
      <c r="VY27" s="87"/>
      <c r="VZ27" s="87"/>
      <c r="WA27" s="87"/>
      <c r="WB27" s="87"/>
      <c r="WC27" s="87"/>
      <c r="WD27" s="87"/>
      <c r="WE27" s="87"/>
      <c r="WF27" s="87"/>
      <c r="WG27" s="87"/>
      <c r="WH27" s="87"/>
      <c r="WI27" s="87"/>
      <c r="WJ27" s="87"/>
      <c r="WK27" s="87"/>
      <c r="WL27" s="87"/>
      <c r="WM27" s="87"/>
      <c r="WN27" s="87"/>
      <c r="WO27" s="87"/>
      <c r="WP27" s="87"/>
      <c r="WQ27" s="87"/>
      <c r="WR27" s="87"/>
      <c r="WS27" s="87"/>
      <c r="WT27" s="87"/>
      <c r="WU27" s="87"/>
      <c r="WV27" s="87"/>
      <c r="WW27" s="87"/>
      <c r="WX27" s="87"/>
      <c r="WY27" s="87"/>
      <c r="WZ27" s="87"/>
      <c r="XA27" s="87"/>
      <c r="XB27" s="87"/>
      <c r="XC27" s="87"/>
      <c r="XD27" s="87"/>
      <c r="XE27" s="87"/>
      <c r="XF27" s="87"/>
      <c r="XG27" s="87"/>
      <c r="XH27" s="87"/>
      <c r="XI27" s="87"/>
      <c r="XJ27" s="87"/>
      <c r="XK27" s="87"/>
      <c r="XL27" s="87"/>
      <c r="XM27" s="87"/>
      <c r="XN27" s="87"/>
      <c r="XO27" s="87"/>
      <c r="XP27" s="87"/>
      <c r="XQ27" s="87"/>
      <c r="XR27" s="87"/>
      <c r="XS27" s="87"/>
      <c r="XT27" s="87"/>
      <c r="XU27" s="87"/>
      <c r="XV27" s="87"/>
      <c r="XW27" s="87"/>
      <c r="XX27" s="87"/>
      <c r="XY27" s="87"/>
      <c r="XZ27" s="87"/>
      <c r="YA27" s="87"/>
      <c r="YB27" s="87"/>
      <c r="YC27" s="87"/>
      <c r="YD27" s="87"/>
      <c r="YE27" s="87"/>
      <c r="YF27" s="87"/>
      <c r="YG27" s="87"/>
      <c r="YH27" s="87"/>
      <c r="YI27" s="87"/>
      <c r="YJ27" s="87"/>
      <c r="YK27" s="87"/>
      <c r="YL27" s="87"/>
      <c r="YM27" s="87"/>
      <c r="YN27" s="87"/>
      <c r="YO27" s="87"/>
      <c r="YP27" s="87"/>
      <c r="YQ27" s="87"/>
      <c r="YR27" s="87"/>
      <c r="YS27" s="87"/>
      <c r="YT27" s="87"/>
      <c r="YU27" s="87"/>
      <c r="YV27" s="87"/>
      <c r="YW27" s="87"/>
      <c r="YX27" s="87"/>
      <c r="YY27" s="87"/>
      <c r="YZ27" s="87"/>
      <c r="ZA27" s="87"/>
      <c r="ZB27" s="87"/>
      <c r="ZC27" s="87"/>
      <c r="ZD27" s="87"/>
      <c r="ZE27" s="87"/>
      <c r="ZF27" s="87"/>
      <c r="ZG27" s="87"/>
      <c r="ZH27" s="87"/>
      <c r="ZI27" s="87"/>
      <c r="ZJ27" s="87"/>
      <c r="ZK27" s="87"/>
      <c r="ZL27" s="87"/>
      <c r="ZM27" s="87"/>
      <c r="ZN27" s="87"/>
      <c r="ZO27" s="87"/>
      <c r="ZP27" s="87"/>
      <c r="ZQ27" s="87"/>
      <c r="ZR27" s="87"/>
      <c r="ZS27" s="87"/>
      <c r="ZT27" s="87"/>
      <c r="ZU27" s="87"/>
      <c r="ZV27" s="87"/>
      <c r="ZW27" s="87"/>
      <c r="ZX27" s="87"/>
      <c r="ZY27" s="87"/>
      <c r="ZZ27" s="87"/>
      <c r="AAA27" s="87"/>
      <c r="AAB27" s="87"/>
      <c r="AAC27" s="87"/>
      <c r="AAD27" s="87"/>
      <c r="AAE27" s="87"/>
      <c r="AAF27" s="87"/>
      <c r="AAG27" s="87"/>
      <c r="AAH27" s="87"/>
      <c r="AAI27" s="87"/>
      <c r="AAJ27" s="87"/>
      <c r="AAK27" s="87"/>
      <c r="AAL27" s="87"/>
      <c r="AAM27" s="87"/>
      <c r="AAN27" s="87"/>
      <c r="AAO27" s="87"/>
      <c r="AAP27" s="87"/>
      <c r="AAQ27" s="87"/>
      <c r="AAR27" s="87"/>
      <c r="AAS27" s="87"/>
      <c r="AAT27" s="87"/>
      <c r="AAU27" s="87"/>
      <c r="AAV27" s="87"/>
      <c r="AAW27" s="87"/>
      <c r="AAX27" s="87"/>
      <c r="AAY27" s="87"/>
      <c r="AAZ27" s="87"/>
      <c r="ABA27" s="87"/>
      <c r="ABB27" s="87"/>
      <c r="ABC27" s="87"/>
      <c r="ABD27" s="87"/>
      <c r="ABE27" s="87"/>
      <c r="ABF27" s="87"/>
      <c r="ABG27" s="87"/>
      <c r="ABH27" s="87"/>
      <c r="ABI27" s="87"/>
      <c r="ABJ27" s="87"/>
      <c r="ABK27" s="87"/>
      <c r="ABL27" s="87"/>
      <c r="ABM27" s="87"/>
      <c r="ABN27" s="87"/>
      <c r="ABO27" s="87"/>
      <c r="ABP27" s="87"/>
      <c r="ABQ27" s="87"/>
      <c r="ABR27" s="87"/>
      <c r="ABS27" s="87"/>
      <c r="ABT27" s="87"/>
      <c r="ABU27" s="87"/>
      <c r="ABV27" s="87"/>
      <c r="ABW27" s="87"/>
      <c r="ABX27" s="87"/>
      <c r="ABY27" s="87"/>
      <c r="ABZ27" s="87"/>
      <c r="ACA27" s="87"/>
      <c r="ACB27" s="87"/>
      <c r="ACC27" s="87"/>
      <c r="ACD27" s="87"/>
      <c r="ACE27" s="87"/>
      <c r="ACF27" s="87"/>
      <c r="ACG27" s="87"/>
      <c r="ACH27" s="87"/>
      <c r="ACI27" s="87"/>
      <c r="ACJ27" s="87"/>
      <c r="ACK27" s="87"/>
      <c r="ACL27" s="87"/>
      <c r="ACM27" s="87"/>
      <c r="ACN27" s="87"/>
      <c r="ACO27" s="87"/>
      <c r="ACP27" s="87"/>
      <c r="ACQ27" s="87"/>
      <c r="ACR27" s="87"/>
      <c r="ACS27" s="87"/>
      <c r="ACT27" s="87"/>
      <c r="ACU27" s="87"/>
      <c r="ACV27" s="87"/>
      <c r="ACW27" s="87"/>
      <c r="ACX27" s="87"/>
      <c r="ACY27" s="87"/>
      <c r="ACZ27" s="87"/>
      <c r="ADA27" s="87"/>
      <c r="ADB27" s="87"/>
      <c r="ADC27" s="87"/>
      <c r="ADD27" s="87"/>
      <c r="ADE27" s="87"/>
      <c r="ADF27" s="87"/>
      <c r="ADG27" s="87"/>
      <c r="ADH27" s="87"/>
      <c r="ADI27" s="87"/>
      <c r="ADJ27" s="87"/>
      <c r="ADK27" s="87"/>
      <c r="ADL27" s="87"/>
      <c r="ADM27" s="87"/>
      <c r="ADN27" s="87"/>
      <c r="ADO27" s="87"/>
      <c r="ADP27" s="87"/>
      <c r="ADQ27" s="87"/>
      <c r="ADR27" s="87"/>
      <c r="ADS27" s="87"/>
      <c r="ADT27" s="87"/>
      <c r="ADU27" s="87"/>
      <c r="ADV27" s="87"/>
      <c r="ADW27" s="87"/>
      <c r="ADX27" s="87"/>
      <c r="ADY27" s="87"/>
      <c r="ADZ27" s="87"/>
      <c r="AEA27" s="87"/>
      <c r="AEB27" s="87"/>
      <c r="AEC27" s="87"/>
      <c r="AED27" s="87"/>
      <c r="AEE27" s="87"/>
      <c r="AEF27" s="87"/>
      <c r="AEG27" s="87"/>
      <c r="AEH27" s="87"/>
      <c r="AEI27" s="87"/>
      <c r="AEJ27" s="87"/>
      <c r="AEK27" s="87"/>
      <c r="AEL27" s="87"/>
      <c r="AEM27" s="87"/>
      <c r="AEN27" s="87"/>
      <c r="AEO27" s="87"/>
      <c r="AEP27" s="87"/>
      <c r="AEQ27" s="87"/>
      <c r="AER27" s="87"/>
      <c r="AES27" s="87"/>
      <c r="AET27" s="87"/>
      <c r="AEU27" s="87"/>
      <c r="AEV27" s="87"/>
      <c r="AEW27" s="87"/>
      <c r="AEX27" s="87"/>
      <c r="AEY27" s="87"/>
      <c r="AEZ27" s="87"/>
      <c r="AFA27" s="87"/>
      <c r="AFB27" s="87"/>
      <c r="AFC27" s="87"/>
      <c r="AFD27" s="87"/>
      <c r="AFE27" s="87"/>
      <c r="AFF27" s="87"/>
      <c r="AFG27" s="87"/>
      <c r="AFH27" s="87"/>
      <c r="AFI27" s="87"/>
      <c r="AFJ27" s="87"/>
      <c r="AFK27" s="87"/>
      <c r="AFL27" s="87"/>
      <c r="AFM27" s="87"/>
      <c r="AFN27" s="87"/>
      <c r="AFO27" s="87"/>
      <c r="AFP27" s="87"/>
      <c r="AFQ27" s="87"/>
      <c r="AFR27" s="87"/>
      <c r="AFS27" s="87"/>
      <c r="AFT27" s="87"/>
      <c r="AFU27" s="87"/>
      <c r="AFV27" s="87"/>
      <c r="AFW27" s="87"/>
      <c r="AFX27" s="87"/>
      <c r="AFY27" s="87"/>
      <c r="AFZ27" s="87"/>
      <c r="AGA27" s="87"/>
      <c r="AGB27" s="87"/>
      <c r="AGC27" s="87"/>
      <c r="AGD27" s="87"/>
      <c r="AGE27" s="87"/>
      <c r="AGF27" s="87"/>
      <c r="AGG27" s="87"/>
      <c r="AGH27" s="87"/>
      <c r="AGI27" s="87"/>
      <c r="AGJ27" s="87"/>
      <c r="AGK27" s="87"/>
      <c r="AGL27" s="87"/>
      <c r="AGM27" s="87"/>
      <c r="AGN27" s="87"/>
      <c r="AGO27" s="87"/>
      <c r="AGP27" s="87"/>
      <c r="AGQ27" s="87"/>
      <c r="AGR27" s="87"/>
      <c r="AGS27" s="87"/>
      <c r="AGT27" s="87"/>
      <c r="AGU27" s="87"/>
      <c r="AGV27" s="87"/>
      <c r="AGW27" s="87"/>
      <c r="AGX27" s="87"/>
      <c r="AGY27" s="87"/>
      <c r="AGZ27" s="87"/>
      <c r="AHA27" s="87"/>
      <c r="AHB27" s="87"/>
      <c r="AHC27" s="87"/>
      <c r="AHD27" s="87"/>
      <c r="AHE27" s="87"/>
      <c r="AHF27" s="87"/>
      <c r="AHG27" s="87"/>
      <c r="AHH27" s="87"/>
      <c r="AHI27" s="87"/>
      <c r="AHJ27" s="87"/>
      <c r="AHK27" s="87"/>
      <c r="AHL27" s="87"/>
      <c r="AHM27" s="87"/>
      <c r="AHN27" s="87"/>
      <c r="AHO27" s="87"/>
      <c r="AHP27" s="87"/>
      <c r="AHQ27" s="87"/>
      <c r="AHR27" s="87"/>
      <c r="AHS27" s="87"/>
      <c r="AHT27" s="87"/>
      <c r="AHU27" s="87"/>
      <c r="AHV27" s="87"/>
      <c r="AHW27" s="87"/>
      <c r="AHX27" s="87"/>
      <c r="AHY27" s="87"/>
      <c r="AHZ27" s="87"/>
      <c r="AIA27" s="87"/>
      <c r="AIB27" s="87"/>
      <c r="AIC27" s="87"/>
      <c r="AID27" s="87"/>
      <c r="AIE27" s="87"/>
      <c r="AIF27" s="87"/>
      <c r="AIG27" s="87"/>
      <c r="AIH27" s="87"/>
      <c r="AII27" s="87"/>
      <c r="AIJ27" s="87"/>
      <c r="AIK27" s="87"/>
      <c r="AIL27" s="87"/>
      <c r="AIM27" s="87"/>
      <c r="AIN27" s="87"/>
      <c r="AIO27" s="87"/>
      <c r="AIP27" s="87"/>
      <c r="AIQ27" s="87"/>
      <c r="AIR27" s="87"/>
      <c r="AIS27" s="87"/>
      <c r="AIT27" s="87"/>
      <c r="AIU27" s="87"/>
      <c r="AIV27" s="87"/>
      <c r="AIW27" s="87"/>
      <c r="AIX27" s="87"/>
      <c r="AIY27" s="87"/>
      <c r="AIZ27" s="87"/>
      <c r="AJA27" s="87"/>
      <c r="AJB27" s="87"/>
      <c r="AJC27" s="87"/>
      <c r="AJD27" s="87"/>
      <c r="AJE27" s="87"/>
      <c r="AJF27" s="87"/>
      <c r="AJG27" s="87"/>
      <c r="AJH27" s="87"/>
      <c r="AJI27" s="87"/>
      <c r="AJJ27" s="87"/>
      <c r="AJK27" s="87"/>
      <c r="AJL27" s="87"/>
      <c r="AJM27" s="87"/>
      <c r="AJN27" s="87"/>
      <c r="AJO27" s="87"/>
      <c r="AJP27" s="87"/>
      <c r="AJQ27" s="87"/>
      <c r="AJR27" s="87"/>
      <c r="AJS27" s="87"/>
      <c r="AJT27" s="87"/>
      <c r="AJU27" s="87"/>
      <c r="AJV27" s="87"/>
      <c r="AJW27" s="87"/>
      <c r="AJX27" s="87"/>
      <c r="AJY27" s="87"/>
      <c r="AJZ27" s="87"/>
      <c r="AKA27" s="87"/>
      <c r="AKB27" s="87"/>
      <c r="AKC27" s="87"/>
      <c r="AKD27" s="87"/>
      <c r="AKE27" s="87"/>
      <c r="AKF27" s="87"/>
      <c r="AKG27" s="87"/>
      <c r="AKH27" s="87"/>
      <c r="AKI27" s="87"/>
      <c r="AKJ27" s="87"/>
      <c r="AKK27" s="87"/>
      <c r="AKL27" s="87"/>
      <c r="AKM27" s="87"/>
      <c r="AKN27" s="87"/>
      <c r="AKO27" s="87"/>
      <c r="AKP27" s="87"/>
      <c r="AKQ27" s="87"/>
      <c r="AKR27" s="87"/>
      <c r="AKS27" s="87"/>
      <c r="AKT27" s="87"/>
      <c r="AKU27" s="87"/>
      <c r="AKV27" s="87"/>
      <c r="AKW27" s="87"/>
      <c r="AKX27" s="87"/>
      <c r="AKY27" s="87"/>
      <c r="AKZ27" s="87"/>
      <c r="ALA27" s="87"/>
      <c r="ALB27" s="87"/>
      <c r="ALC27" s="87"/>
      <c r="ALD27" s="87"/>
      <c r="ALE27" s="87"/>
      <c r="ALF27" s="87"/>
      <c r="ALG27" s="87"/>
      <c r="ALH27" s="87"/>
      <c r="ALI27" s="87"/>
      <c r="ALJ27" s="87"/>
      <c r="ALK27" s="87"/>
      <c r="ALL27" s="87"/>
      <c r="ALM27" s="87"/>
      <c r="ALN27" s="87"/>
      <c r="ALO27" s="87"/>
      <c r="ALP27" s="87"/>
      <c r="ALQ27" s="87"/>
      <c r="ALR27" s="87"/>
      <c r="ALS27" s="87"/>
      <c r="ALT27" s="87"/>
      <c r="ALU27" s="87"/>
      <c r="ALV27" s="87"/>
      <c r="ALW27" s="87"/>
      <c r="ALX27" s="87"/>
      <c r="ALY27" s="87"/>
      <c r="ALZ27" s="87"/>
      <c r="AMA27" s="87"/>
      <c r="AMB27" s="87"/>
      <c r="AMC27" s="87"/>
      <c r="AMD27" s="87"/>
      <c r="AME27" s="87"/>
      <c r="AMF27" s="87"/>
      <c r="AMG27" s="87"/>
      <c r="AMH27" s="87"/>
      <c r="AMI27" s="87"/>
      <c r="AMJ27" s="87"/>
      <c r="AMK27" s="87"/>
      <c r="AML27" s="87"/>
      <c r="AMM27" s="87"/>
      <c r="AMN27" s="87"/>
      <c r="AMO27" s="87"/>
      <c r="AMP27" s="87"/>
      <c r="AMQ27" s="87"/>
      <c r="AMR27" s="87"/>
      <c r="AMS27" s="87"/>
      <c r="AMT27" s="87"/>
      <c r="AMU27" s="87"/>
      <c r="AMV27" s="87"/>
      <c r="AMW27" s="87"/>
      <c r="AMX27" s="87"/>
      <c r="AMY27" s="87"/>
      <c r="AMZ27" s="87"/>
      <c r="ANA27" s="87"/>
      <c r="ANB27" s="87"/>
      <c r="ANC27" s="87"/>
      <c r="AND27" s="87"/>
      <c r="ANE27" s="87"/>
      <c r="ANF27" s="87"/>
      <c r="ANG27" s="87"/>
      <c r="ANH27" s="87"/>
      <c r="ANI27" s="87"/>
      <c r="ANJ27" s="87"/>
      <c r="ANK27" s="87"/>
      <c r="ANL27" s="87"/>
      <c r="ANM27" s="87"/>
      <c r="ANN27" s="87"/>
      <c r="ANO27" s="87"/>
      <c r="ANP27" s="87"/>
      <c r="ANQ27" s="87"/>
      <c r="ANR27" s="87"/>
      <c r="ANS27" s="87"/>
      <c r="ANT27" s="87"/>
      <c r="ANU27" s="87"/>
      <c r="ANV27" s="87"/>
      <c r="ANW27" s="87"/>
      <c r="ANX27" s="87"/>
      <c r="ANY27" s="87"/>
      <c r="ANZ27" s="87"/>
      <c r="AOA27" s="87"/>
      <c r="AOB27" s="87"/>
      <c r="AOC27" s="87"/>
      <c r="AOD27" s="87"/>
      <c r="AOE27" s="87"/>
      <c r="AOF27" s="87"/>
      <c r="AOG27" s="87"/>
      <c r="AOH27" s="87"/>
      <c r="AOI27" s="87"/>
      <c r="AOJ27" s="87"/>
      <c r="AOK27" s="87"/>
      <c r="AOL27" s="87"/>
      <c r="AOM27" s="87"/>
      <c r="AON27" s="87"/>
      <c r="AOO27" s="87"/>
      <c r="AOP27" s="87"/>
      <c r="AOQ27" s="87"/>
      <c r="AOR27" s="87"/>
      <c r="AOS27" s="87"/>
      <c r="AOT27" s="87"/>
      <c r="AOU27" s="87"/>
      <c r="AOV27" s="87"/>
      <c r="AOW27" s="87"/>
      <c r="AOX27" s="87"/>
      <c r="AOY27" s="87"/>
      <c r="AOZ27" s="87"/>
      <c r="APA27" s="87"/>
      <c r="APB27" s="87"/>
      <c r="APC27" s="87"/>
      <c r="APD27" s="87"/>
      <c r="APE27" s="87"/>
      <c r="APF27" s="87"/>
      <c r="APG27" s="87"/>
      <c r="APH27" s="87"/>
      <c r="API27" s="87"/>
      <c r="APJ27" s="87"/>
      <c r="APK27" s="87"/>
      <c r="APL27" s="87"/>
      <c r="APM27" s="87"/>
      <c r="APN27" s="87"/>
      <c r="APO27" s="87"/>
      <c r="APP27" s="87"/>
      <c r="APQ27" s="87"/>
      <c r="APR27" s="87"/>
      <c r="APS27" s="87"/>
      <c r="APT27" s="87"/>
      <c r="APU27" s="87"/>
      <c r="APV27" s="87"/>
      <c r="APW27" s="87"/>
      <c r="APX27" s="87"/>
      <c r="APY27" s="87"/>
      <c r="APZ27" s="87"/>
      <c r="AQA27" s="87"/>
      <c r="AQB27" s="87"/>
      <c r="AQC27" s="87"/>
      <c r="AQD27" s="87"/>
      <c r="AQE27" s="87"/>
      <c r="AQF27" s="87"/>
      <c r="AQG27" s="87"/>
      <c r="AQH27" s="87"/>
      <c r="AQI27" s="87"/>
      <c r="AQJ27" s="87"/>
      <c r="AQK27" s="87"/>
      <c r="AQL27" s="87"/>
      <c r="AQM27" s="87"/>
      <c r="AQN27" s="87"/>
      <c r="AQO27" s="87"/>
      <c r="AQP27" s="87"/>
      <c r="AQQ27" s="87"/>
      <c r="AQR27" s="87"/>
      <c r="AQS27" s="87"/>
      <c r="AQT27" s="87"/>
      <c r="AQU27" s="87"/>
      <c r="AQV27" s="87"/>
      <c r="AQW27" s="87"/>
      <c r="AQX27" s="87"/>
      <c r="AQY27" s="87"/>
      <c r="AQZ27" s="87"/>
      <c r="ARA27" s="87"/>
      <c r="ARB27" s="87"/>
      <c r="ARC27" s="87"/>
      <c r="ARD27" s="87"/>
      <c r="ARE27" s="87"/>
      <c r="ARF27" s="87"/>
      <c r="ARG27" s="87"/>
      <c r="ARH27" s="87"/>
      <c r="ARI27" s="87"/>
      <c r="ARJ27" s="87"/>
      <c r="ARK27" s="87"/>
      <c r="ARL27" s="87"/>
      <c r="ARM27" s="87"/>
      <c r="ARN27" s="87"/>
      <c r="ARO27" s="87"/>
      <c r="ARP27" s="87"/>
      <c r="ARQ27" s="87"/>
      <c r="ARR27" s="87"/>
      <c r="ARS27" s="87"/>
      <c r="ART27" s="87"/>
      <c r="ARU27" s="87"/>
      <c r="ARV27" s="87"/>
      <c r="ARW27" s="87"/>
      <c r="ARX27" s="87"/>
      <c r="ARY27" s="87"/>
      <c r="ARZ27" s="87"/>
      <c r="ASA27" s="87"/>
      <c r="ASB27" s="87"/>
      <c r="ASC27" s="87"/>
      <c r="ASD27" s="87"/>
      <c r="ASE27" s="87"/>
      <c r="ASF27" s="87"/>
      <c r="ASG27" s="87"/>
      <c r="ASH27" s="87"/>
      <c r="ASI27" s="87"/>
      <c r="ASJ27" s="87"/>
      <c r="ASK27" s="87"/>
      <c r="ASL27" s="87"/>
      <c r="ASM27" s="87"/>
      <c r="ASN27" s="87"/>
      <c r="ASO27" s="87"/>
      <c r="ASP27" s="87"/>
      <c r="ASQ27" s="87"/>
      <c r="ASR27" s="87"/>
      <c r="ASS27" s="87"/>
      <c r="AST27" s="87"/>
      <c r="ASU27" s="87"/>
      <c r="ASV27" s="87"/>
      <c r="ASW27" s="87"/>
      <c r="ASX27" s="87"/>
      <c r="ASY27" s="87"/>
      <c r="ASZ27" s="87"/>
      <c r="ATA27" s="87"/>
      <c r="ATB27" s="87"/>
      <c r="ATC27" s="87"/>
      <c r="ATD27" s="87"/>
      <c r="ATE27" s="87"/>
      <c r="ATF27" s="87"/>
      <c r="ATG27" s="87"/>
      <c r="ATH27" s="87"/>
      <c r="ATI27" s="87"/>
      <c r="ATJ27" s="87"/>
      <c r="ATK27" s="87"/>
      <c r="ATL27" s="87"/>
      <c r="ATM27" s="87"/>
      <c r="ATN27" s="87"/>
      <c r="ATO27" s="87"/>
      <c r="ATP27" s="87"/>
      <c r="ATQ27" s="87"/>
      <c r="ATR27" s="87"/>
      <c r="ATS27" s="87"/>
      <c r="ATT27" s="87"/>
      <c r="ATU27" s="87"/>
      <c r="ATV27" s="87"/>
      <c r="ATW27" s="87"/>
      <c r="ATX27" s="87"/>
      <c r="ATY27" s="87"/>
      <c r="ATZ27" s="87"/>
      <c r="AUA27" s="87"/>
      <c r="AUB27" s="87"/>
      <c r="AUC27" s="87"/>
      <c r="AUD27" s="87"/>
      <c r="AUE27" s="87"/>
      <c r="AUF27" s="87"/>
      <c r="AUG27" s="87"/>
      <c r="AUH27" s="87"/>
      <c r="AUI27" s="87"/>
      <c r="AUJ27" s="87"/>
      <c r="AUK27" s="87"/>
      <c r="AUL27" s="87"/>
      <c r="AUM27" s="87"/>
      <c r="AUN27" s="87"/>
      <c r="AUO27" s="87"/>
      <c r="AUP27" s="87"/>
      <c r="AUQ27" s="87"/>
      <c r="AUR27" s="87"/>
      <c r="AUS27" s="87"/>
      <c r="AUT27" s="87"/>
      <c r="AUU27" s="87"/>
      <c r="AUV27" s="87"/>
      <c r="AUW27" s="87"/>
      <c r="AUX27" s="87"/>
      <c r="AUY27" s="87"/>
      <c r="AUZ27" s="87"/>
      <c r="AVA27" s="87"/>
      <c r="AVB27" s="87"/>
      <c r="AVC27" s="87"/>
      <c r="AVD27" s="87"/>
      <c r="AVE27" s="87"/>
      <c r="AVF27" s="87"/>
      <c r="AVG27" s="87"/>
      <c r="AVH27" s="87"/>
      <c r="AVI27" s="87"/>
      <c r="AVJ27" s="87"/>
      <c r="AVK27" s="87"/>
      <c r="AVL27" s="87"/>
      <c r="AVM27" s="87"/>
      <c r="AVN27" s="87"/>
      <c r="AVO27" s="87"/>
      <c r="AVP27" s="87"/>
      <c r="AVQ27" s="87"/>
      <c r="AVR27" s="87"/>
      <c r="AVS27" s="87"/>
      <c r="AVT27" s="87"/>
      <c r="AVU27" s="87"/>
      <c r="AVV27" s="87"/>
      <c r="AVW27" s="87"/>
      <c r="AVX27" s="87"/>
      <c r="AVY27" s="87"/>
      <c r="AVZ27" s="87"/>
      <c r="AWA27" s="87"/>
      <c r="AWB27" s="87"/>
      <c r="AWC27" s="87"/>
      <c r="AWD27" s="87"/>
      <c r="AWE27" s="87"/>
      <c r="AWF27" s="87"/>
      <c r="AWG27" s="87"/>
      <c r="AWH27" s="87"/>
      <c r="AWI27" s="87"/>
      <c r="AWJ27" s="87"/>
      <c r="AWK27" s="87"/>
      <c r="AWL27" s="87"/>
      <c r="AWM27" s="87"/>
      <c r="AWN27" s="87"/>
      <c r="AWO27" s="87"/>
      <c r="AWP27" s="87"/>
      <c r="AWQ27" s="87"/>
      <c r="AWR27" s="87"/>
      <c r="AWS27" s="87"/>
      <c r="AWT27" s="87"/>
      <c r="AWU27" s="87"/>
      <c r="AWV27" s="87"/>
      <c r="AWW27" s="87"/>
      <c r="AWX27" s="87"/>
      <c r="AWY27" s="87"/>
      <c r="AWZ27" s="87"/>
      <c r="AXA27" s="87"/>
      <c r="AXB27" s="87"/>
      <c r="AXC27" s="87"/>
      <c r="AXD27" s="87"/>
      <c r="AXE27" s="87"/>
      <c r="AXF27" s="87"/>
      <c r="AXG27" s="87"/>
      <c r="AXH27" s="87"/>
      <c r="AXI27" s="87"/>
      <c r="AXJ27" s="87"/>
      <c r="AXK27" s="87"/>
      <c r="AXL27" s="87"/>
      <c r="AXM27" s="87"/>
      <c r="AXN27" s="87"/>
      <c r="AXO27" s="87"/>
      <c r="AXP27" s="87"/>
      <c r="AXQ27" s="87"/>
      <c r="AXR27" s="87"/>
      <c r="AXS27" s="87"/>
      <c r="AXT27" s="87"/>
      <c r="AXU27" s="87"/>
      <c r="AXV27" s="87"/>
      <c r="AXW27" s="87"/>
      <c r="AXX27" s="87"/>
      <c r="AXY27" s="87"/>
      <c r="AXZ27" s="87"/>
      <c r="AYA27" s="87"/>
      <c r="AYB27" s="87"/>
      <c r="AYC27" s="87"/>
      <c r="AYD27" s="87"/>
      <c r="AYE27" s="87"/>
      <c r="AYF27" s="87"/>
      <c r="AYG27" s="87"/>
      <c r="AYH27" s="87"/>
      <c r="AYI27" s="87"/>
      <c r="AYJ27" s="87"/>
      <c r="AYK27" s="87"/>
      <c r="AYL27" s="87"/>
      <c r="AYM27" s="87"/>
      <c r="AYN27" s="87"/>
      <c r="AYO27" s="87"/>
      <c r="AYP27" s="87"/>
      <c r="AYQ27" s="87"/>
      <c r="AYR27" s="87"/>
      <c r="AYS27" s="87"/>
      <c r="AYT27" s="87"/>
      <c r="AYU27" s="87"/>
      <c r="AYV27" s="87"/>
      <c r="AYW27" s="87"/>
      <c r="AYX27" s="87"/>
      <c r="AYY27" s="87"/>
      <c r="AYZ27" s="87"/>
      <c r="AZA27" s="87"/>
      <c r="AZB27" s="87"/>
      <c r="AZC27" s="87"/>
      <c r="AZD27" s="87"/>
      <c r="AZE27" s="87"/>
      <c r="AZF27" s="87"/>
      <c r="AZG27" s="87"/>
      <c r="AZH27" s="87"/>
      <c r="AZI27" s="87"/>
      <c r="AZJ27" s="87"/>
      <c r="AZK27" s="87"/>
      <c r="AZL27" s="87"/>
      <c r="AZM27" s="87"/>
      <c r="AZN27" s="87"/>
      <c r="AZO27" s="87"/>
      <c r="AZP27" s="87"/>
      <c r="AZQ27" s="87"/>
      <c r="AZR27" s="87"/>
      <c r="AZS27" s="87"/>
      <c r="AZT27" s="87"/>
      <c r="AZU27" s="87"/>
      <c r="AZV27" s="87"/>
      <c r="AZW27" s="87"/>
      <c r="AZX27" s="87"/>
      <c r="AZY27" s="87"/>
      <c r="AZZ27" s="87"/>
      <c r="BAA27" s="87"/>
      <c r="BAB27" s="87"/>
      <c r="BAC27" s="87"/>
      <c r="BAD27" s="87"/>
      <c r="BAE27" s="87"/>
      <c r="BAF27" s="87"/>
      <c r="BAG27" s="87"/>
      <c r="BAH27" s="87"/>
      <c r="BAI27" s="87"/>
      <c r="BAJ27" s="87"/>
      <c r="BAK27" s="87"/>
      <c r="BAL27" s="87"/>
      <c r="BAM27" s="87"/>
      <c r="BAN27" s="87"/>
      <c r="BAO27" s="87"/>
      <c r="BAP27" s="87"/>
      <c r="BAQ27" s="87"/>
      <c r="BAR27" s="87"/>
      <c r="BAS27" s="87"/>
      <c r="BAT27" s="87"/>
      <c r="BAU27" s="87"/>
      <c r="BAV27" s="87"/>
      <c r="BAW27" s="87"/>
      <c r="BAX27" s="87"/>
      <c r="BAY27" s="87"/>
      <c r="BAZ27" s="87"/>
      <c r="BBA27" s="87"/>
      <c r="BBB27" s="87"/>
      <c r="BBC27" s="87"/>
      <c r="BBD27" s="87"/>
      <c r="BBE27" s="87"/>
      <c r="BBF27" s="87"/>
      <c r="BBG27" s="87"/>
      <c r="BBH27" s="87"/>
      <c r="BBI27" s="87"/>
      <c r="BBJ27" s="87"/>
      <c r="BBK27" s="87"/>
      <c r="BBL27" s="87"/>
      <c r="BBM27" s="87"/>
      <c r="BBN27" s="87"/>
      <c r="BBO27" s="87"/>
      <c r="BBP27" s="87"/>
      <c r="BBQ27" s="87"/>
      <c r="BBR27" s="87"/>
      <c r="BBS27" s="87"/>
      <c r="BBT27" s="87"/>
      <c r="BBU27" s="87"/>
      <c r="BBV27" s="87"/>
      <c r="BBW27" s="87"/>
      <c r="BBX27" s="87"/>
      <c r="BBY27" s="87"/>
      <c r="BBZ27" s="87"/>
      <c r="BCA27" s="87"/>
      <c r="BCB27" s="87"/>
      <c r="BCC27" s="87"/>
      <c r="BCD27" s="87"/>
      <c r="BCE27" s="87"/>
      <c r="BCF27" s="87"/>
      <c r="BCG27" s="87"/>
      <c r="BCH27" s="87"/>
      <c r="BCI27" s="87"/>
      <c r="BCJ27" s="87"/>
      <c r="BCK27" s="87"/>
      <c r="BCL27" s="87"/>
      <c r="BCM27" s="87"/>
      <c r="BCN27" s="87"/>
      <c r="BCO27" s="87"/>
      <c r="BCP27" s="87"/>
      <c r="BCQ27" s="87"/>
      <c r="BCR27" s="87"/>
      <c r="BCS27" s="87"/>
      <c r="BCT27" s="87"/>
      <c r="BCU27" s="87"/>
      <c r="BCV27" s="87"/>
      <c r="BCW27" s="87"/>
      <c r="BCX27" s="87"/>
      <c r="BCY27" s="87"/>
      <c r="BCZ27" s="87"/>
      <c r="BDA27" s="87"/>
      <c r="BDB27" s="87"/>
      <c r="BDC27" s="87"/>
      <c r="BDD27" s="87"/>
      <c r="BDE27" s="87"/>
      <c r="BDF27" s="87"/>
      <c r="BDG27" s="87"/>
      <c r="BDH27" s="87"/>
      <c r="BDI27" s="87"/>
      <c r="BDJ27" s="87"/>
      <c r="BDK27" s="87"/>
      <c r="BDL27" s="87"/>
      <c r="BDM27" s="87"/>
      <c r="BDN27" s="87"/>
      <c r="BDO27" s="87"/>
      <c r="BDP27" s="87"/>
      <c r="BDQ27" s="87"/>
      <c r="BDR27" s="87"/>
      <c r="BDS27" s="87"/>
      <c r="BDT27" s="87"/>
      <c r="BDU27" s="87"/>
      <c r="BDV27" s="87"/>
      <c r="BDW27" s="87"/>
      <c r="BDX27" s="87"/>
      <c r="BDY27" s="87"/>
      <c r="BDZ27" s="87"/>
      <c r="BEA27" s="87"/>
      <c r="BEB27" s="87"/>
      <c r="BEC27" s="87"/>
      <c r="BED27" s="87"/>
      <c r="BEE27" s="87"/>
      <c r="BEF27" s="87"/>
      <c r="BEG27" s="87"/>
      <c r="BEH27" s="87"/>
      <c r="BEI27" s="87"/>
      <c r="BEJ27" s="87"/>
      <c r="BEK27" s="87"/>
      <c r="BEL27" s="87"/>
      <c r="BEM27" s="87"/>
      <c r="BEN27" s="87"/>
      <c r="BEO27" s="87"/>
      <c r="BEP27" s="87"/>
      <c r="BEQ27" s="87"/>
      <c r="BER27" s="87"/>
      <c r="BES27" s="87"/>
      <c r="BET27" s="87"/>
      <c r="BEU27" s="87"/>
      <c r="BEV27" s="87"/>
      <c r="BEW27" s="87"/>
      <c r="BEX27" s="87"/>
      <c r="BEY27" s="87"/>
      <c r="BEZ27" s="87"/>
      <c r="BFA27" s="87"/>
      <c r="BFB27" s="87"/>
      <c r="BFC27" s="87"/>
      <c r="BFD27" s="87"/>
      <c r="BFE27" s="87"/>
      <c r="BFF27" s="87"/>
      <c r="BFG27" s="87"/>
      <c r="BFH27" s="87"/>
      <c r="BFI27" s="87"/>
      <c r="BFJ27" s="87"/>
      <c r="BFK27" s="87"/>
      <c r="BFL27" s="87"/>
      <c r="BFM27" s="87"/>
      <c r="BFN27" s="87"/>
      <c r="BFO27" s="87"/>
      <c r="BFP27" s="87"/>
      <c r="BFQ27" s="87"/>
      <c r="BFR27" s="87"/>
      <c r="BFS27" s="87"/>
      <c r="BFT27" s="87"/>
      <c r="BFU27" s="87"/>
      <c r="BFV27" s="87"/>
      <c r="BFW27" s="87"/>
      <c r="BFX27" s="87"/>
      <c r="BFY27" s="87"/>
      <c r="BFZ27" s="87"/>
      <c r="BGA27" s="87"/>
      <c r="BGB27" s="87"/>
      <c r="BGC27" s="87"/>
      <c r="BGD27" s="87"/>
      <c r="BGE27" s="87"/>
      <c r="BGF27" s="87"/>
      <c r="BGG27" s="87"/>
      <c r="BGH27" s="87"/>
      <c r="BGI27" s="87"/>
      <c r="BGJ27" s="87"/>
      <c r="BGK27" s="87"/>
      <c r="BGL27" s="87"/>
      <c r="BGM27" s="87"/>
      <c r="BGN27" s="87"/>
      <c r="BGO27" s="87"/>
      <c r="BGP27" s="87"/>
      <c r="BGQ27" s="87"/>
      <c r="BGR27" s="87"/>
      <c r="BGS27" s="87"/>
      <c r="BGT27" s="87"/>
      <c r="BGU27" s="87"/>
      <c r="BGV27" s="87"/>
      <c r="BGW27" s="87"/>
      <c r="BGX27" s="87"/>
      <c r="BGY27" s="87"/>
      <c r="BGZ27" s="87"/>
      <c r="BHA27" s="87"/>
      <c r="BHB27" s="87"/>
      <c r="BHC27" s="87"/>
      <c r="BHD27" s="87"/>
      <c r="BHE27" s="87"/>
      <c r="BHF27" s="87"/>
      <c r="BHG27" s="87"/>
      <c r="BHH27" s="87"/>
      <c r="BHI27" s="87"/>
      <c r="BHJ27" s="87"/>
      <c r="BHK27" s="87"/>
      <c r="BHL27" s="87"/>
      <c r="BHM27" s="87"/>
      <c r="BHN27" s="87"/>
      <c r="BHO27" s="87"/>
      <c r="BHP27" s="87"/>
      <c r="BHQ27" s="87"/>
      <c r="BHR27" s="87"/>
      <c r="BHS27" s="87"/>
      <c r="BHT27" s="87"/>
      <c r="BHU27" s="87"/>
      <c r="BHV27" s="87"/>
      <c r="BHW27" s="87"/>
      <c r="BHX27" s="87"/>
      <c r="BHY27" s="87"/>
      <c r="BHZ27" s="87"/>
      <c r="BIA27" s="87"/>
      <c r="BIB27" s="87"/>
      <c r="BIC27" s="87"/>
      <c r="BID27" s="87"/>
      <c r="BIE27" s="87"/>
      <c r="BIF27" s="87"/>
      <c r="BIG27" s="87"/>
      <c r="BIH27" s="87"/>
      <c r="BII27" s="87"/>
      <c r="BIJ27" s="87"/>
      <c r="BIK27" s="87"/>
      <c r="BIL27" s="87"/>
      <c r="BIM27" s="87"/>
      <c r="BIN27" s="87"/>
      <c r="BIO27" s="87"/>
      <c r="BIP27" s="87"/>
      <c r="BIQ27" s="87"/>
      <c r="BIR27" s="87"/>
      <c r="BIS27" s="87"/>
      <c r="BIT27" s="87"/>
      <c r="BIU27" s="87"/>
      <c r="BIV27" s="87"/>
      <c r="BIW27" s="87"/>
      <c r="BIX27" s="87"/>
      <c r="BIY27" s="87"/>
      <c r="BIZ27" s="87"/>
      <c r="BJA27" s="87"/>
      <c r="BJB27" s="87"/>
      <c r="BJC27" s="87"/>
      <c r="BJD27" s="87"/>
      <c r="BJE27" s="87"/>
      <c r="BJF27" s="87"/>
      <c r="BJG27" s="87"/>
      <c r="BJH27" s="87"/>
      <c r="BJI27" s="87"/>
      <c r="BJJ27" s="87"/>
      <c r="BJK27" s="87"/>
      <c r="BJL27" s="87"/>
      <c r="BJM27" s="87"/>
      <c r="BJN27" s="87"/>
      <c r="BJO27" s="87"/>
      <c r="BJP27" s="87"/>
      <c r="BJQ27" s="87"/>
      <c r="BJR27" s="87"/>
      <c r="BJS27" s="87"/>
      <c r="BJT27" s="87"/>
      <c r="BJU27" s="87"/>
      <c r="BJV27" s="87"/>
      <c r="BJW27" s="87"/>
      <c r="BJX27" s="87"/>
      <c r="BJY27" s="87"/>
      <c r="BJZ27" s="87"/>
      <c r="BKA27" s="87"/>
      <c r="BKB27" s="87"/>
      <c r="BKC27" s="87"/>
      <c r="BKD27" s="87"/>
      <c r="BKE27" s="87"/>
      <c r="BKF27" s="87"/>
      <c r="BKG27" s="87"/>
      <c r="BKH27" s="87"/>
      <c r="BKI27" s="87"/>
      <c r="BKJ27" s="87"/>
      <c r="BKK27" s="87"/>
      <c r="BKL27" s="87"/>
      <c r="BKM27" s="87"/>
      <c r="BKN27" s="87"/>
      <c r="BKO27" s="87"/>
      <c r="BKP27" s="87"/>
      <c r="BKQ27" s="87"/>
      <c r="BKR27" s="87"/>
      <c r="BKS27" s="87"/>
      <c r="BKT27" s="87"/>
      <c r="BKU27" s="87"/>
      <c r="BKV27" s="87"/>
      <c r="BKW27" s="87"/>
      <c r="BKX27" s="87"/>
      <c r="BKY27" s="87"/>
      <c r="BKZ27" s="87"/>
      <c r="BLA27" s="87"/>
      <c r="BLB27" s="87"/>
      <c r="BLC27" s="87"/>
      <c r="BLD27" s="87"/>
      <c r="BLE27" s="87"/>
      <c r="BLF27" s="87"/>
      <c r="BLG27" s="87"/>
      <c r="BLH27" s="87"/>
      <c r="BLI27" s="87"/>
      <c r="BLJ27" s="87"/>
      <c r="BLK27" s="87"/>
      <c r="BLL27" s="87"/>
      <c r="BLM27" s="87"/>
      <c r="BLN27" s="87"/>
      <c r="BLO27" s="87"/>
      <c r="BLP27" s="87"/>
      <c r="BLQ27" s="87"/>
      <c r="BLR27" s="87"/>
      <c r="BLS27" s="87"/>
      <c r="BLT27" s="87"/>
      <c r="BLU27" s="87"/>
      <c r="BLV27" s="87"/>
      <c r="BLW27" s="87"/>
      <c r="BLX27" s="87"/>
      <c r="BLY27" s="87"/>
      <c r="BLZ27" s="87"/>
      <c r="BMA27" s="87"/>
      <c r="BMB27" s="87"/>
      <c r="BMC27" s="87"/>
      <c r="BMD27" s="87"/>
      <c r="BME27" s="87"/>
      <c r="BMF27" s="87"/>
      <c r="BMG27" s="87"/>
      <c r="BMH27" s="87"/>
      <c r="BMI27" s="87"/>
      <c r="BMJ27" s="87"/>
      <c r="BMK27" s="87"/>
      <c r="BML27" s="87"/>
      <c r="BMM27" s="87"/>
      <c r="BMN27" s="87"/>
      <c r="BMO27" s="87"/>
      <c r="BMP27" s="87"/>
      <c r="BMQ27" s="87"/>
      <c r="BMR27" s="87"/>
      <c r="BMS27" s="87"/>
      <c r="BMT27" s="87"/>
      <c r="BMU27" s="87"/>
      <c r="BMV27" s="87"/>
      <c r="BMW27" s="87"/>
      <c r="BMX27" s="87"/>
      <c r="BMY27" s="87"/>
      <c r="BMZ27" s="87"/>
      <c r="BNA27" s="87"/>
      <c r="BNB27" s="87"/>
      <c r="BNC27" s="87"/>
      <c r="BND27" s="87"/>
      <c r="BNE27" s="87"/>
      <c r="BNF27" s="87"/>
      <c r="BNG27" s="87"/>
      <c r="BNH27" s="87"/>
      <c r="BNI27" s="87"/>
      <c r="BNJ27" s="87"/>
      <c r="BNK27" s="87"/>
      <c r="BNL27" s="87"/>
      <c r="BNM27" s="87"/>
      <c r="BNN27" s="87"/>
      <c r="BNO27" s="87"/>
      <c r="BNP27" s="87"/>
      <c r="BNQ27" s="87"/>
      <c r="BNR27" s="87"/>
      <c r="BNS27" s="87"/>
      <c r="BNT27" s="87"/>
      <c r="BNU27" s="87"/>
      <c r="BNV27" s="87"/>
      <c r="BNW27" s="87"/>
      <c r="BNX27" s="87"/>
      <c r="BNY27" s="87"/>
      <c r="BNZ27" s="87"/>
      <c r="BOA27" s="87"/>
      <c r="BOB27" s="87"/>
      <c r="BOC27" s="87"/>
      <c r="BOD27" s="87"/>
      <c r="BOE27" s="87"/>
      <c r="BOF27" s="87"/>
      <c r="BOG27" s="87"/>
      <c r="BOH27" s="87"/>
      <c r="BOI27" s="87"/>
      <c r="BOJ27" s="87"/>
      <c r="BOK27" s="87"/>
      <c r="BOL27" s="87"/>
      <c r="BOM27" s="87"/>
      <c r="BON27" s="87"/>
      <c r="BOO27" s="87"/>
      <c r="BOP27" s="87"/>
      <c r="BOQ27" s="87"/>
      <c r="BOR27" s="87"/>
      <c r="BOS27" s="87"/>
      <c r="BOT27" s="87"/>
      <c r="BOU27" s="87"/>
      <c r="BOV27" s="87"/>
      <c r="BOW27" s="87"/>
      <c r="BOX27" s="87"/>
      <c r="BOY27" s="87"/>
      <c r="BOZ27" s="87"/>
      <c r="BPA27" s="87"/>
      <c r="BPB27" s="87"/>
      <c r="BPC27" s="87"/>
      <c r="BPD27" s="87"/>
      <c r="BPE27" s="87"/>
      <c r="BPF27" s="87"/>
      <c r="BPG27" s="87"/>
      <c r="BPH27" s="87"/>
      <c r="BPI27" s="87"/>
      <c r="BPJ27" s="87"/>
      <c r="BPK27" s="87"/>
      <c r="BPL27" s="87"/>
      <c r="BPM27" s="87"/>
      <c r="BPN27" s="87"/>
      <c r="BPO27" s="87"/>
      <c r="BPP27" s="87"/>
      <c r="BPQ27" s="87"/>
      <c r="BPR27" s="87"/>
      <c r="BPS27" s="87"/>
      <c r="BPT27" s="87"/>
      <c r="BPU27" s="87"/>
      <c r="BPV27" s="87"/>
      <c r="BPW27" s="87"/>
      <c r="BPX27" s="87"/>
      <c r="BPY27" s="87"/>
      <c r="BPZ27" s="87"/>
      <c r="BQA27" s="87"/>
      <c r="BQB27" s="87"/>
      <c r="BQC27" s="87"/>
      <c r="BQD27" s="87"/>
      <c r="BQE27" s="87"/>
      <c r="BQF27" s="87"/>
      <c r="BQG27" s="87"/>
      <c r="BQH27" s="87"/>
      <c r="BQI27" s="87"/>
      <c r="BQJ27" s="87"/>
      <c r="BQK27" s="87"/>
      <c r="BQL27" s="87"/>
      <c r="BQM27" s="87"/>
      <c r="BQN27" s="87"/>
      <c r="BQO27" s="87"/>
      <c r="BQP27" s="87"/>
      <c r="BQQ27" s="87"/>
      <c r="BQR27" s="87"/>
      <c r="BQS27" s="87"/>
      <c r="BQT27" s="87"/>
      <c r="BQU27" s="87"/>
      <c r="BQV27" s="87"/>
      <c r="BQW27" s="87"/>
      <c r="BQX27" s="87"/>
      <c r="BQY27" s="87"/>
      <c r="BQZ27" s="87"/>
      <c r="BRA27" s="87"/>
      <c r="BRB27" s="87"/>
      <c r="BRC27" s="87"/>
      <c r="BRD27" s="87"/>
      <c r="BRE27" s="87"/>
      <c r="BRF27" s="87"/>
      <c r="BRG27" s="87"/>
      <c r="BRH27" s="87"/>
      <c r="BRI27" s="87"/>
      <c r="BRJ27" s="87"/>
      <c r="BRK27" s="87"/>
      <c r="BRL27" s="87"/>
      <c r="BRM27" s="87"/>
      <c r="BRN27" s="87"/>
      <c r="BRO27" s="87"/>
      <c r="BRP27" s="87"/>
      <c r="BRQ27" s="87"/>
      <c r="BRR27" s="87"/>
      <c r="BRS27" s="87"/>
      <c r="BRT27" s="87"/>
      <c r="BRU27" s="87"/>
      <c r="BRV27" s="87"/>
      <c r="BRW27" s="87"/>
      <c r="BRX27" s="87"/>
      <c r="BRY27" s="87"/>
      <c r="BRZ27" s="87"/>
      <c r="BSA27" s="87"/>
      <c r="BSB27" s="87"/>
      <c r="BSC27" s="87"/>
      <c r="BSD27" s="87"/>
      <c r="BSE27" s="87"/>
      <c r="BSF27" s="87"/>
      <c r="BSG27" s="87"/>
      <c r="BSH27" s="87"/>
      <c r="BSI27" s="87"/>
      <c r="BSJ27" s="87"/>
      <c r="BSK27" s="87"/>
      <c r="BSL27" s="87"/>
      <c r="BSM27" s="87"/>
      <c r="BSN27" s="87"/>
      <c r="BSO27" s="87"/>
      <c r="BSP27" s="87"/>
      <c r="BSQ27" s="87"/>
      <c r="BSR27" s="87"/>
      <c r="BSS27" s="87"/>
      <c r="BST27" s="87"/>
      <c r="BSU27" s="87"/>
      <c r="BSV27" s="87"/>
      <c r="BSW27" s="87"/>
      <c r="BSX27" s="87"/>
      <c r="BSY27" s="87"/>
      <c r="BSZ27" s="87"/>
      <c r="BTA27" s="87"/>
      <c r="BTB27" s="87"/>
      <c r="BTC27" s="87"/>
      <c r="BTD27" s="87"/>
      <c r="BTE27" s="87"/>
      <c r="BTF27" s="87"/>
      <c r="BTG27" s="87"/>
      <c r="BTH27" s="87"/>
      <c r="BTI27" s="87"/>
      <c r="BTJ27" s="87"/>
      <c r="BTK27" s="87"/>
      <c r="BTL27" s="87"/>
      <c r="BTM27" s="87"/>
      <c r="BTN27" s="87"/>
      <c r="BTO27" s="87"/>
      <c r="BTP27" s="87"/>
      <c r="BTQ27" s="87"/>
      <c r="BTR27" s="87"/>
      <c r="BTS27" s="87"/>
      <c r="BTT27" s="87"/>
      <c r="BTU27" s="87"/>
      <c r="BTV27" s="87"/>
      <c r="BTW27" s="87"/>
      <c r="BTX27" s="87"/>
      <c r="BTY27" s="87"/>
      <c r="BTZ27" s="87"/>
      <c r="BUA27" s="87"/>
      <c r="BUB27" s="87"/>
      <c r="BUC27" s="87"/>
      <c r="BUD27" s="87"/>
      <c r="BUE27" s="87"/>
      <c r="BUF27" s="87"/>
      <c r="BUG27" s="87"/>
      <c r="BUH27" s="87"/>
      <c r="BUI27" s="87"/>
      <c r="BUJ27" s="87"/>
      <c r="BUK27" s="87"/>
      <c r="BUL27" s="87"/>
      <c r="BUM27" s="87"/>
      <c r="BUN27" s="87"/>
      <c r="BUO27" s="87"/>
      <c r="BUP27" s="87"/>
      <c r="BUQ27" s="87"/>
      <c r="BUR27" s="87"/>
      <c r="BUS27" s="87"/>
      <c r="BUT27" s="87"/>
      <c r="BUU27" s="87"/>
      <c r="BUV27" s="87"/>
      <c r="BUW27" s="87"/>
      <c r="BUX27" s="87"/>
      <c r="BUY27" s="87"/>
      <c r="BUZ27" s="87"/>
      <c r="BVA27" s="87"/>
      <c r="BVB27" s="87"/>
      <c r="BVC27" s="87"/>
      <c r="BVD27" s="87"/>
      <c r="BVE27" s="87"/>
      <c r="BVF27" s="87"/>
      <c r="BVG27" s="87"/>
      <c r="BVH27" s="87"/>
      <c r="BVI27" s="87"/>
      <c r="BVJ27" s="87"/>
      <c r="BVK27" s="87"/>
      <c r="BVL27" s="87"/>
      <c r="BVM27" s="87"/>
      <c r="BVN27" s="87"/>
      <c r="BVO27" s="87"/>
      <c r="BVP27" s="87"/>
      <c r="BVQ27" s="87"/>
      <c r="BVR27" s="87"/>
      <c r="BVS27" s="87"/>
      <c r="BVT27" s="87"/>
      <c r="BVU27" s="87"/>
      <c r="BVV27" s="87"/>
      <c r="BVW27" s="87"/>
      <c r="BVX27" s="87"/>
      <c r="BVY27" s="87"/>
      <c r="BVZ27" s="87"/>
      <c r="BWA27" s="87"/>
      <c r="BWB27" s="87"/>
      <c r="BWC27" s="87"/>
      <c r="BWD27" s="87"/>
      <c r="BWE27" s="87"/>
      <c r="BWF27" s="87"/>
      <c r="BWG27" s="87"/>
      <c r="BWH27" s="87"/>
      <c r="BWI27" s="87"/>
      <c r="BWJ27" s="87"/>
      <c r="BWK27" s="87"/>
      <c r="BWL27" s="87"/>
      <c r="BWM27" s="87"/>
      <c r="BWN27" s="87"/>
      <c r="BWO27" s="87"/>
      <c r="BWP27" s="87"/>
      <c r="BWQ27" s="87"/>
      <c r="BWR27" s="87"/>
      <c r="BWS27" s="87"/>
      <c r="BWT27" s="87"/>
      <c r="BWU27" s="87"/>
      <c r="BWV27" s="87"/>
      <c r="BWW27" s="87"/>
      <c r="BWX27" s="87"/>
      <c r="BWY27" s="87"/>
      <c r="BWZ27" s="87"/>
      <c r="BXA27" s="87"/>
      <c r="BXB27" s="87"/>
      <c r="BXC27" s="87"/>
      <c r="BXD27" s="87"/>
      <c r="BXE27" s="87"/>
      <c r="BXF27" s="87"/>
      <c r="BXG27" s="87"/>
      <c r="BXH27" s="87"/>
      <c r="BXI27" s="87"/>
      <c r="BXJ27" s="87"/>
      <c r="BXK27" s="87"/>
      <c r="BXL27" s="87"/>
      <c r="BXM27" s="87"/>
      <c r="BXN27" s="87"/>
      <c r="BXO27" s="87"/>
      <c r="BXP27" s="87"/>
      <c r="BXQ27" s="87"/>
      <c r="BXR27" s="87"/>
      <c r="BXS27" s="87"/>
      <c r="BXT27" s="87"/>
      <c r="BXU27" s="87"/>
      <c r="BXV27" s="87"/>
      <c r="BXW27" s="87"/>
      <c r="BXX27" s="87"/>
      <c r="BXY27" s="87"/>
      <c r="BXZ27" s="87"/>
      <c r="BYA27" s="87"/>
      <c r="BYB27" s="87"/>
      <c r="BYC27" s="87"/>
      <c r="BYD27" s="87"/>
      <c r="BYE27" s="87"/>
      <c r="BYF27" s="87"/>
      <c r="BYG27" s="87"/>
      <c r="BYH27" s="87"/>
      <c r="BYI27" s="87"/>
      <c r="BYJ27" s="87"/>
      <c r="BYK27" s="87"/>
      <c r="BYL27" s="87"/>
      <c r="BYM27" s="87"/>
      <c r="BYN27" s="87"/>
      <c r="BYO27" s="87"/>
      <c r="BYP27" s="87"/>
      <c r="BYQ27" s="87"/>
      <c r="BYR27" s="87"/>
      <c r="BYS27" s="87"/>
      <c r="BYT27" s="87"/>
      <c r="BYU27" s="87"/>
      <c r="BYV27" s="87"/>
      <c r="BYW27" s="87"/>
      <c r="BYX27" s="87"/>
      <c r="BYY27" s="87"/>
      <c r="BYZ27" s="87"/>
      <c r="BZA27" s="87"/>
      <c r="BZB27" s="87"/>
      <c r="BZC27" s="87"/>
      <c r="BZD27" s="87"/>
      <c r="BZE27" s="87"/>
      <c r="BZF27" s="87"/>
      <c r="BZG27" s="87"/>
      <c r="BZH27" s="87"/>
      <c r="BZI27" s="87"/>
      <c r="BZJ27" s="87"/>
      <c r="BZK27" s="87"/>
      <c r="BZL27" s="87"/>
      <c r="BZM27" s="87"/>
      <c r="BZN27" s="87"/>
      <c r="BZO27" s="87"/>
      <c r="BZP27" s="87"/>
      <c r="BZQ27" s="87"/>
      <c r="BZR27" s="87"/>
      <c r="BZS27" s="87"/>
      <c r="BZT27" s="87"/>
      <c r="BZU27" s="87"/>
      <c r="BZV27" s="87"/>
      <c r="BZW27" s="87"/>
      <c r="BZX27" s="87"/>
      <c r="BZY27" s="87"/>
      <c r="BZZ27" s="87"/>
      <c r="CAA27" s="87"/>
      <c r="CAB27" s="87"/>
      <c r="CAC27" s="87"/>
      <c r="CAD27" s="87"/>
      <c r="CAE27" s="87"/>
      <c r="CAF27" s="87"/>
      <c r="CAG27" s="87"/>
      <c r="CAH27" s="87"/>
      <c r="CAI27" s="87"/>
      <c r="CAJ27" s="87"/>
      <c r="CAK27" s="87"/>
      <c r="CAL27" s="87"/>
      <c r="CAM27" s="87"/>
      <c r="CAN27" s="87"/>
      <c r="CAO27" s="87"/>
      <c r="CAP27" s="87"/>
      <c r="CAQ27" s="87"/>
      <c r="CAR27" s="87"/>
      <c r="CAS27" s="87"/>
      <c r="CAT27" s="87"/>
      <c r="CAU27" s="87"/>
      <c r="CAV27" s="87"/>
      <c r="CAW27" s="87"/>
      <c r="CAX27" s="87"/>
      <c r="CAY27" s="87"/>
      <c r="CAZ27" s="87"/>
      <c r="CBA27" s="87"/>
      <c r="CBB27" s="87"/>
      <c r="CBC27" s="87"/>
      <c r="CBD27" s="87"/>
      <c r="CBE27" s="87"/>
      <c r="CBF27" s="87"/>
      <c r="CBG27" s="87"/>
      <c r="CBH27" s="87"/>
      <c r="CBI27" s="87"/>
      <c r="CBJ27" s="87"/>
      <c r="CBK27" s="87"/>
      <c r="CBL27" s="87"/>
      <c r="CBM27" s="87"/>
      <c r="CBN27" s="87"/>
      <c r="CBO27" s="87"/>
      <c r="CBP27" s="87"/>
      <c r="CBQ27" s="87"/>
      <c r="CBR27" s="87"/>
      <c r="CBS27" s="87"/>
      <c r="CBT27" s="87"/>
      <c r="CBU27" s="87"/>
      <c r="CBV27" s="87"/>
      <c r="CBW27" s="87"/>
      <c r="CBX27" s="87"/>
      <c r="CBY27" s="87"/>
      <c r="CBZ27" s="87"/>
      <c r="CCA27" s="87"/>
      <c r="CCB27" s="87"/>
      <c r="CCC27" s="87"/>
      <c r="CCD27" s="87"/>
      <c r="CCE27" s="87"/>
      <c r="CCF27" s="87"/>
      <c r="CCG27" s="87"/>
      <c r="CCH27" s="87"/>
      <c r="CCI27" s="87"/>
      <c r="CCJ27" s="87"/>
      <c r="CCK27" s="87"/>
      <c r="CCL27" s="87"/>
      <c r="CCM27" s="87"/>
      <c r="CCN27" s="87"/>
      <c r="CCO27" s="87"/>
      <c r="CCP27" s="87"/>
      <c r="CCQ27" s="87"/>
      <c r="CCR27" s="87"/>
      <c r="CCS27" s="87"/>
      <c r="CCT27" s="87"/>
      <c r="CCU27" s="87"/>
      <c r="CCV27" s="87"/>
      <c r="CCW27" s="87"/>
      <c r="CCX27" s="87"/>
      <c r="CCY27" s="87"/>
      <c r="CCZ27" s="87"/>
      <c r="CDA27" s="87"/>
      <c r="CDB27" s="87"/>
      <c r="CDC27" s="87"/>
      <c r="CDD27" s="87"/>
      <c r="CDE27" s="87"/>
      <c r="CDF27" s="87"/>
      <c r="CDG27" s="87"/>
      <c r="CDH27" s="87"/>
      <c r="CDI27" s="87"/>
      <c r="CDJ27" s="87"/>
      <c r="CDK27" s="87"/>
      <c r="CDL27" s="87"/>
      <c r="CDM27" s="87"/>
      <c r="CDN27" s="87"/>
      <c r="CDO27" s="87"/>
      <c r="CDP27" s="87"/>
      <c r="CDQ27" s="87"/>
      <c r="CDR27" s="87"/>
      <c r="CDS27" s="87"/>
      <c r="CDT27" s="87"/>
      <c r="CDU27" s="87"/>
      <c r="CDV27" s="87"/>
      <c r="CDW27" s="87"/>
      <c r="CDX27" s="87"/>
      <c r="CDY27" s="87"/>
      <c r="CDZ27" s="87"/>
      <c r="CEA27" s="87"/>
      <c r="CEB27" s="87"/>
      <c r="CEC27" s="87"/>
      <c r="CED27" s="87"/>
      <c r="CEE27" s="87"/>
      <c r="CEF27" s="87"/>
      <c r="CEG27" s="87"/>
      <c r="CEH27" s="87"/>
      <c r="CEI27" s="87"/>
      <c r="CEJ27" s="87"/>
      <c r="CEK27" s="87"/>
      <c r="CEL27" s="87"/>
      <c r="CEM27" s="87"/>
      <c r="CEN27" s="87"/>
      <c r="CEO27" s="87"/>
      <c r="CEP27" s="87"/>
      <c r="CEQ27" s="87"/>
      <c r="CER27" s="87"/>
      <c r="CES27" s="87"/>
      <c r="CET27" s="87"/>
      <c r="CEU27" s="87"/>
      <c r="CEV27" s="87"/>
      <c r="CEW27" s="87"/>
      <c r="CEX27" s="87"/>
      <c r="CEY27" s="87"/>
      <c r="CEZ27" s="87"/>
      <c r="CFA27" s="87"/>
      <c r="CFB27" s="87"/>
      <c r="CFC27" s="87"/>
      <c r="CFD27" s="87"/>
      <c r="CFE27" s="87"/>
      <c r="CFF27" s="87"/>
      <c r="CFG27" s="87"/>
      <c r="CFH27" s="87"/>
      <c r="CFI27" s="87"/>
      <c r="CFJ27" s="87"/>
      <c r="CFK27" s="87"/>
      <c r="CFL27" s="87"/>
      <c r="CFM27" s="87"/>
      <c r="CFN27" s="87"/>
      <c r="CFO27" s="87"/>
      <c r="CFP27" s="87"/>
      <c r="CFQ27" s="87"/>
      <c r="CFR27" s="87"/>
      <c r="CFS27" s="87"/>
      <c r="CFT27" s="87"/>
      <c r="CFU27" s="87"/>
      <c r="CFV27" s="87"/>
      <c r="CFW27" s="87"/>
      <c r="CFX27" s="87"/>
      <c r="CFY27" s="87"/>
      <c r="CFZ27" s="87"/>
      <c r="CGA27" s="87"/>
      <c r="CGB27" s="87"/>
      <c r="CGC27" s="87"/>
      <c r="CGD27" s="87"/>
      <c r="CGE27" s="87"/>
      <c r="CGF27" s="87"/>
      <c r="CGG27" s="87"/>
      <c r="CGH27" s="87"/>
      <c r="CGI27" s="87"/>
      <c r="CGJ27" s="87"/>
      <c r="CGK27" s="87"/>
      <c r="CGL27" s="87"/>
      <c r="CGM27" s="87"/>
      <c r="CGN27" s="87"/>
      <c r="CGO27" s="87"/>
      <c r="CGP27" s="87"/>
      <c r="CGQ27" s="87"/>
      <c r="CGR27" s="87"/>
      <c r="CGS27" s="87"/>
      <c r="CGT27" s="87"/>
      <c r="CGU27" s="87"/>
      <c r="CGV27" s="87"/>
      <c r="CGW27" s="87"/>
      <c r="CGX27" s="87"/>
      <c r="CGY27" s="87"/>
      <c r="CGZ27" s="87"/>
      <c r="CHA27" s="87"/>
      <c r="CHB27" s="87"/>
      <c r="CHC27" s="87"/>
      <c r="CHD27" s="87"/>
      <c r="CHE27" s="87"/>
      <c r="CHF27" s="87"/>
      <c r="CHG27" s="87"/>
      <c r="CHH27" s="87"/>
      <c r="CHI27" s="87"/>
      <c r="CHJ27" s="87"/>
      <c r="CHK27" s="87"/>
      <c r="CHL27" s="87"/>
      <c r="CHM27" s="87"/>
      <c r="CHN27" s="87"/>
      <c r="CHO27" s="87"/>
      <c r="CHP27" s="87"/>
      <c r="CHQ27" s="87"/>
      <c r="CHR27" s="87"/>
      <c r="CHS27" s="87"/>
      <c r="CHT27" s="87"/>
      <c r="CHU27" s="87"/>
      <c r="CHV27" s="87"/>
      <c r="CHW27" s="87"/>
      <c r="CHX27" s="87"/>
      <c r="CHY27" s="87"/>
      <c r="CHZ27" s="87"/>
      <c r="CIA27" s="87"/>
      <c r="CIB27" s="87"/>
      <c r="CIC27" s="87"/>
      <c r="CID27" s="87"/>
      <c r="CIE27" s="87"/>
      <c r="CIF27" s="87"/>
      <c r="CIG27" s="87"/>
      <c r="CIH27" s="87"/>
      <c r="CII27" s="87"/>
      <c r="CIJ27" s="87"/>
      <c r="CIK27" s="87"/>
      <c r="CIL27" s="87"/>
      <c r="CIM27" s="87"/>
      <c r="CIN27" s="87"/>
      <c r="CIO27" s="87"/>
      <c r="CIP27" s="87"/>
      <c r="CIQ27" s="87"/>
      <c r="CIR27" s="87"/>
      <c r="CIS27" s="87"/>
      <c r="CIT27" s="87"/>
      <c r="CIU27" s="87"/>
      <c r="CIV27" s="87"/>
      <c r="CIW27" s="87"/>
      <c r="CIX27" s="87"/>
      <c r="CIY27" s="87"/>
      <c r="CIZ27" s="87"/>
      <c r="CJA27" s="87"/>
      <c r="CJB27" s="87"/>
      <c r="CJC27" s="87"/>
      <c r="CJD27" s="87"/>
      <c r="CJE27" s="87"/>
      <c r="CJF27" s="87"/>
      <c r="CJG27" s="87"/>
      <c r="CJH27" s="87"/>
      <c r="CJI27" s="87"/>
      <c r="CJJ27" s="87"/>
      <c r="CJK27" s="87"/>
      <c r="CJL27" s="87"/>
      <c r="CJM27" s="87"/>
      <c r="CJN27" s="87"/>
      <c r="CJO27" s="87"/>
      <c r="CJP27" s="87"/>
      <c r="CJQ27" s="87"/>
      <c r="CJR27" s="87"/>
      <c r="CJS27" s="87"/>
      <c r="CJT27" s="87"/>
      <c r="CJU27" s="87"/>
      <c r="CJV27" s="87"/>
      <c r="CJW27" s="87"/>
      <c r="CJX27" s="87"/>
      <c r="CJY27" s="87"/>
      <c r="CJZ27" s="87"/>
      <c r="CKA27" s="87"/>
      <c r="CKB27" s="87"/>
      <c r="CKC27" s="87"/>
      <c r="CKD27" s="87"/>
      <c r="CKE27" s="87"/>
      <c r="CKF27" s="87"/>
      <c r="CKG27" s="87"/>
      <c r="CKH27" s="87"/>
      <c r="CKI27" s="87"/>
      <c r="CKJ27" s="87"/>
      <c r="CKK27" s="87"/>
      <c r="CKL27" s="87"/>
      <c r="CKM27" s="87"/>
      <c r="CKN27" s="87"/>
      <c r="CKO27" s="87"/>
      <c r="CKP27" s="87"/>
      <c r="CKQ27" s="87"/>
      <c r="CKR27" s="87"/>
      <c r="CKS27" s="87"/>
      <c r="CKT27" s="87"/>
      <c r="CKU27" s="87"/>
      <c r="CKV27" s="87"/>
      <c r="CKW27" s="87"/>
      <c r="CKX27" s="87"/>
      <c r="CKY27" s="87"/>
      <c r="CKZ27" s="87"/>
      <c r="CLA27" s="87"/>
      <c r="CLB27" s="87"/>
      <c r="CLC27" s="87"/>
      <c r="CLD27" s="87"/>
      <c r="CLE27" s="87"/>
      <c r="CLF27" s="87"/>
      <c r="CLG27" s="87"/>
      <c r="CLH27" s="87"/>
      <c r="CLI27" s="87"/>
      <c r="CLJ27" s="87"/>
      <c r="CLK27" s="87"/>
      <c r="CLL27" s="87"/>
      <c r="CLM27" s="87"/>
      <c r="CLN27" s="87"/>
      <c r="CLO27" s="87"/>
      <c r="CLP27" s="87"/>
      <c r="CLQ27" s="87"/>
      <c r="CLR27" s="87"/>
      <c r="CLS27" s="87"/>
      <c r="CLT27" s="87"/>
      <c r="CLU27" s="87"/>
      <c r="CLV27" s="87"/>
      <c r="CLW27" s="87"/>
      <c r="CLX27" s="87"/>
      <c r="CLY27" s="87"/>
      <c r="CLZ27" s="87"/>
      <c r="CMA27" s="87"/>
      <c r="CMB27" s="87"/>
      <c r="CMC27" s="87"/>
      <c r="CMD27" s="87"/>
      <c r="CME27" s="87"/>
      <c r="CMF27" s="87"/>
      <c r="CMG27" s="87"/>
      <c r="CMH27" s="87"/>
      <c r="CMI27" s="87"/>
      <c r="CMJ27" s="87"/>
      <c r="CMK27" s="87"/>
      <c r="CML27" s="87"/>
      <c r="CMM27" s="87"/>
      <c r="CMN27" s="87"/>
      <c r="CMO27" s="87"/>
      <c r="CMP27" s="87"/>
      <c r="CMQ27" s="87"/>
      <c r="CMR27" s="87"/>
      <c r="CMS27" s="87"/>
      <c r="CMT27" s="87"/>
      <c r="CMU27" s="87"/>
      <c r="CMV27" s="87"/>
      <c r="CMW27" s="87"/>
      <c r="CMX27" s="87"/>
      <c r="CMY27" s="87"/>
      <c r="CMZ27" s="87"/>
      <c r="CNA27" s="87"/>
      <c r="CNB27" s="87"/>
      <c r="CNC27" s="87"/>
      <c r="CND27" s="87"/>
      <c r="CNE27" s="87"/>
      <c r="CNF27" s="87"/>
      <c r="CNG27" s="87"/>
      <c r="CNH27" s="87"/>
      <c r="CNI27" s="87"/>
      <c r="CNJ27" s="87"/>
      <c r="CNK27" s="87"/>
      <c r="CNL27" s="87"/>
      <c r="CNM27" s="87"/>
      <c r="CNN27" s="87"/>
      <c r="CNO27" s="87"/>
      <c r="CNP27" s="87"/>
      <c r="CNQ27" s="87"/>
      <c r="CNR27" s="87"/>
      <c r="CNS27" s="87"/>
      <c r="CNT27" s="87"/>
      <c r="CNU27" s="87"/>
      <c r="CNV27" s="87"/>
      <c r="CNW27" s="87"/>
      <c r="CNX27" s="87"/>
      <c r="CNY27" s="87"/>
      <c r="CNZ27" s="87"/>
      <c r="COA27" s="87"/>
      <c r="COB27" s="87"/>
      <c r="COC27" s="87"/>
      <c r="COD27" s="87"/>
      <c r="COE27" s="87"/>
      <c r="COF27" s="87"/>
      <c r="COG27" s="87"/>
      <c r="COH27" s="87"/>
      <c r="COI27" s="87"/>
      <c r="COJ27" s="87"/>
      <c r="COK27" s="87"/>
      <c r="COL27" s="87"/>
      <c r="COM27" s="87"/>
      <c r="CON27" s="87"/>
      <c r="COO27" s="87"/>
      <c r="COP27" s="87"/>
      <c r="COQ27" s="87"/>
      <c r="COR27" s="87"/>
      <c r="COS27" s="87"/>
      <c r="COT27" s="87"/>
      <c r="COU27" s="87"/>
      <c r="COV27" s="87"/>
      <c r="COW27" s="87"/>
      <c r="COX27" s="87"/>
      <c r="COY27" s="87"/>
      <c r="COZ27" s="87"/>
      <c r="CPA27" s="87"/>
      <c r="CPB27" s="87"/>
      <c r="CPC27" s="87"/>
      <c r="CPD27" s="87"/>
      <c r="CPE27" s="87"/>
      <c r="CPF27" s="87"/>
      <c r="CPG27" s="87"/>
      <c r="CPH27" s="87"/>
      <c r="CPI27" s="87"/>
      <c r="CPJ27" s="87"/>
      <c r="CPK27" s="87"/>
      <c r="CPL27" s="87"/>
      <c r="CPM27" s="87"/>
      <c r="CPN27" s="87"/>
      <c r="CPO27" s="87"/>
      <c r="CPP27" s="87"/>
      <c r="CPQ27" s="87"/>
      <c r="CPR27" s="87"/>
      <c r="CPS27" s="87"/>
      <c r="CPT27" s="87"/>
      <c r="CPU27" s="87"/>
      <c r="CPV27" s="87"/>
      <c r="CPW27" s="87"/>
      <c r="CPX27" s="87"/>
      <c r="CPY27" s="87"/>
      <c r="CPZ27" s="87"/>
      <c r="CQA27" s="87"/>
      <c r="CQB27" s="87"/>
      <c r="CQC27" s="87"/>
      <c r="CQD27" s="87"/>
      <c r="CQE27" s="87"/>
      <c r="CQF27" s="87"/>
      <c r="CQG27" s="87"/>
      <c r="CQH27" s="87"/>
      <c r="CQI27" s="87"/>
      <c r="CQJ27" s="87"/>
      <c r="CQK27" s="87"/>
      <c r="CQL27" s="87"/>
      <c r="CQM27" s="87"/>
      <c r="CQN27" s="87"/>
      <c r="CQO27" s="87"/>
      <c r="CQP27" s="87"/>
      <c r="CQQ27" s="87"/>
      <c r="CQR27" s="87"/>
      <c r="CQS27" s="87"/>
      <c r="CQT27" s="87"/>
      <c r="CQU27" s="87"/>
      <c r="CQV27" s="87"/>
      <c r="CQW27" s="87"/>
      <c r="CQX27" s="87"/>
      <c r="CQY27" s="87"/>
      <c r="CQZ27" s="87"/>
      <c r="CRA27" s="87"/>
      <c r="CRB27" s="87"/>
      <c r="CRC27" s="87"/>
      <c r="CRD27" s="87"/>
      <c r="CRE27" s="87"/>
      <c r="CRF27" s="87"/>
      <c r="CRG27" s="87"/>
      <c r="CRH27" s="87"/>
      <c r="CRI27" s="87"/>
      <c r="CRJ27" s="87"/>
      <c r="CRK27" s="87"/>
      <c r="CRL27" s="87"/>
      <c r="CRM27" s="87"/>
      <c r="CRN27" s="87"/>
      <c r="CRO27" s="87"/>
      <c r="CRP27" s="87"/>
      <c r="CRQ27" s="87"/>
      <c r="CRR27" s="87"/>
      <c r="CRS27" s="87"/>
      <c r="CRT27" s="87"/>
      <c r="CRU27" s="87"/>
      <c r="CRV27" s="87"/>
      <c r="CRW27" s="87"/>
      <c r="CRX27" s="87"/>
      <c r="CRY27" s="87"/>
      <c r="CRZ27" s="87"/>
      <c r="CSA27" s="87"/>
      <c r="CSB27" s="87"/>
      <c r="CSC27" s="87"/>
      <c r="CSD27" s="87"/>
      <c r="CSE27" s="87"/>
      <c r="CSF27" s="87"/>
      <c r="CSG27" s="87"/>
      <c r="CSH27" s="87"/>
      <c r="CSI27" s="87"/>
      <c r="CSJ27" s="87"/>
      <c r="CSK27" s="87"/>
      <c r="CSL27" s="87"/>
      <c r="CSM27" s="87"/>
      <c r="CSN27" s="87"/>
      <c r="CSO27" s="87"/>
      <c r="CSP27" s="87"/>
      <c r="CSQ27" s="87"/>
      <c r="CSR27" s="87"/>
      <c r="CSS27" s="87"/>
      <c r="CST27" s="87"/>
      <c r="CSU27" s="87"/>
      <c r="CSV27" s="87"/>
      <c r="CSW27" s="87"/>
      <c r="CSX27" s="87"/>
      <c r="CSY27" s="87"/>
      <c r="CSZ27" s="87"/>
      <c r="CTA27" s="87"/>
      <c r="CTB27" s="87"/>
      <c r="CTC27" s="87"/>
      <c r="CTD27" s="87"/>
      <c r="CTE27" s="87"/>
      <c r="CTF27" s="87"/>
      <c r="CTG27" s="87"/>
      <c r="CTH27" s="87"/>
      <c r="CTI27" s="87"/>
      <c r="CTJ27" s="87"/>
      <c r="CTK27" s="87"/>
      <c r="CTL27" s="87"/>
      <c r="CTM27" s="87"/>
      <c r="CTN27" s="87"/>
      <c r="CTO27" s="87"/>
      <c r="CTP27" s="87"/>
      <c r="CTQ27" s="87"/>
      <c r="CTR27" s="87"/>
      <c r="CTS27" s="87"/>
      <c r="CTT27" s="87"/>
      <c r="CTU27" s="87"/>
      <c r="CTV27" s="87"/>
      <c r="CTW27" s="87"/>
      <c r="CTX27" s="87"/>
      <c r="CTY27" s="87"/>
      <c r="CTZ27" s="87"/>
      <c r="CUA27" s="87"/>
      <c r="CUB27" s="87"/>
      <c r="CUC27" s="87"/>
      <c r="CUD27" s="87"/>
      <c r="CUE27" s="87"/>
      <c r="CUF27" s="87"/>
      <c r="CUG27" s="87"/>
      <c r="CUH27" s="87"/>
      <c r="CUI27" s="87"/>
      <c r="CUJ27" s="87"/>
      <c r="CUK27" s="87"/>
      <c r="CUL27" s="87"/>
      <c r="CUM27" s="87"/>
      <c r="CUN27" s="87"/>
      <c r="CUO27" s="87"/>
      <c r="CUP27" s="87"/>
      <c r="CUQ27" s="87"/>
      <c r="CUR27" s="87"/>
      <c r="CUS27" s="87"/>
      <c r="CUT27" s="87"/>
      <c r="CUU27" s="87"/>
      <c r="CUV27" s="87"/>
      <c r="CUW27" s="87"/>
      <c r="CUX27" s="87"/>
      <c r="CUY27" s="87"/>
      <c r="CUZ27" s="87"/>
      <c r="CVA27" s="87"/>
      <c r="CVB27" s="87"/>
      <c r="CVC27" s="87"/>
      <c r="CVD27" s="87"/>
      <c r="CVE27" s="87"/>
      <c r="CVF27" s="87"/>
      <c r="CVG27" s="87"/>
      <c r="CVH27" s="87"/>
      <c r="CVI27" s="87"/>
      <c r="CVJ27" s="87"/>
      <c r="CVK27" s="87"/>
      <c r="CVL27" s="87"/>
      <c r="CVM27" s="87"/>
      <c r="CVN27" s="87"/>
      <c r="CVO27" s="87"/>
      <c r="CVP27" s="87"/>
      <c r="CVQ27" s="87"/>
      <c r="CVR27" s="87"/>
      <c r="CVS27" s="87"/>
      <c r="CVT27" s="87"/>
      <c r="CVU27" s="87"/>
      <c r="CVV27" s="87"/>
      <c r="CVW27" s="87"/>
      <c r="CVX27" s="87"/>
      <c r="CVY27" s="87"/>
      <c r="CVZ27" s="87"/>
      <c r="CWA27" s="87"/>
      <c r="CWB27" s="87"/>
      <c r="CWC27" s="87"/>
      <c r="CWD27" s="87"/>
      <c r="CWE27" s="87"/>
      <c r="CWF27" s="87"/>
      <c r="CWG27" s="87"/>
      <c r="CWH27" s="87"/>
      <c r="CWI27" s="87"/>
      <c r="CWJ27" s="87"/>
      <c r="CWK27" s="87"/>
      <c r="CWL27" s="87"/>
      <c r="CWM27" s="87"/>
      <c r="CWN27" s="87"/>
      <c r="CWO27" s="87"/>
      <c r="CWP27" s="87"/>
      <c r="CWQ27" s="87"/>
      <c r="CWR27" s="87"/>
      <c r="CWS27" s="87"/>
      <c r="CWT27" s="87"/>
      <c r="CWU27" s="87"/>
      <c r="CWV27" s="87"/>
      <c r="CWW27" s="87"/>
      <c r="CWX27" s="87"/>
      <c r="CWY27" s="87"/>
      <c r="CWZ27" s="87"/>
      <c r="CXA27" s="87"/>
      <c r="CXB27" s="87"/>
      <c r="CXC27" s="87"/>
      <c r="CXD27" s="87"/>
      <c r="CXE27" s="87"/>
      <c r="CXF27" s="87"/>
      <c r="CXG27" s="87"/>
      <c r="CXH27" s="87"/>
      <c r="CXI27" s="87"/>
      <c r="CXJ27" s="87"/>
      <c r="CXK27" s="87"/>
      <c r="CXL27" s="87"/>
      <c r="CXM27" s="87"/>
      <c r="CXN27" s="87"/>
      <c r="CXO27" s="87"/>
      <c r="CXP27" s="87"/>
      <c r="CXQ27" s="87"/>
      <c r="CXR27" s="87"/>
      <c r="CXS27" s="87"/>
      <c r="CXT27" s="87"/>
      <c r="CXU27" s="87"/>
      <c r="CXV27" s="87"/>
      <c r="CXW27" s="87"/>
      <c r="CXX27" s="87"/>
      <c r="CXY27" s="87"/>
      <c r="CXZ27" s="87"/>
      <c r="CYA27" s="87"/>
      <c r="CYB27" s="87"/>
      <c r="CYC27" s="87"/>
      <c r="CYD27" s="87"/>
      <c r="CYE27" s="87"/>
      <c r="CYF27" s="87"/>
      <c r="CYG27" s="87"/>
      <c r="CYH27" s="87"/>
      <c r="CYI27" s="87"/>
      <c r="CYJ27" s="87"/>
      <c r="CYK27" s="87"/>
      <c r="CYL27" s="87"/>
      <c r="CYM27" s="87"/>
      <c r="CYN27" s="87"/>
      <c r="CYO27" s="87"/>
      <c r="CYP27" s="87"/>
      <c r="CYQ27" s="87"/>
      <c r="CYR27" s="87"/>
      <c r="CYS27" s="87"/>
      <c r="CYT27" s="87"/>
      <c r="CYU27" s="87"/>
      <c r="CYV27" s="87"/>
      <c r="CYW27" s="87"/>
      <c r="CYX27" s="87"/>
      <c r="CYY27" s="87"/>
      <c r="CYZ27" s="87"/>
      <c r="CZA27" s="87"/>
      <c r="CZB27" s="87"/>
      <c r="CZC27" s="87"/>
      <c r="CZD27" s="87"/>
      <c r="CZE27" s="87"/>
      <c r="CZF27" s="87"/>
      <c r="CZG27" s="87"/>
      <c r="CZH27" s="87"/>
      <c r="CZI27" s="87"/>
      <c r="CZJ27" s="87"/>
      <c r="CZK27" s="87"/>
      <c r="CZL27" s="87"/>
      <c r="CZM27" s="87"/>
      <c r="CZN27" s="87"/>
      <c r="CZO27" s="87"/>
      <c r="CZP27" s="87"/>
      <c r="CZQ27" s="87"/>
      <c r="CZR27" s="87"/>
      <c r="CZS27" s="87"/>
      <c r="CZT27" s="87"/>
      <c r="CZU27" s="87"/>
      <c r="CZV27" s="87"/>
      <c r="CZW27" s="87"/>
      <c r="CZX27" s="87"/>
      <c r="CZY27" s="87"/>
      <c r="CZZ27" s="87"/>
      <c r="DAA27" s="87"/>
      <c r="DAB27" s="87"/>
      <c r="DAC27" s="87"/>
      <c r="DAD27" s="87"/>
      <c r="DAE27" s="87"/>
      <c r="DAF27" s="87"/>
      <c r="DAG27" s="87"/>
      <c r="DAH27" s="87"/>
      <c r="DAI27" s="87"/>
      <c r="DAJ27" s="87"/>
      <c r="DAK27" s="87"/>
      <c r="DAL27" s="87"/>
      <c r="DAM27" s="87"/>
      <c r="DAN27" s="87"/>
      <c r="DAO27" s="87"/>
      <c r="DAP27" s="87"/>
      <c r="DAQ27" s="87"/>
      <c r="DAR27" s="87"/>
      <c r="DAS27" s="87"/>
      <c r="DAT27" s="87"/>
      <c r="DAU27" s="87"/>
      <c r="DAV27" s="87"/>
      <c r="DAW27" s="87"/>
      <c r="DAX27" s="87"/>
      <c r="DAY27" s="87"/>
      <c r="DAZ27" s="87"/>
      <c r="DBA27" s="87"/>
      <c r="DBB27" s="87"/>
      <c r="DBC27" s="87"/>
      <c r="DBD27" s="87"/>
      <c r="DBE27" s="87"/>
      <c r="DBF27" s="87"/>
      <c r="DBG27" s="87"/>
      <c r="DBH27" s="87"/>
      <c r="DBI27" s="87"/>
      <c r="DBJ27" s="87"/>
      <c r="DBK27" s="87"/>
      <c r="DBL27" s="87"/>
      <c r="DBM27" s="87"/>
      <c r="DBN27" s="87"/>
      <c r="DBO27" s="87"/>
      <c r="DBP27" s="87"/>
      <c r="DBQ27" s="87"/>
      <c r="DBR27" s="87"/>
      <c r="DBS27" s="87"/>
      <c r="DBT27" s="87"/>
      <c r="DBU27" s="87"/>
      <c r="DBV27" s="87"/>
      <c r="DBW27" s="87"/>
      <c r="DBX27" s="87"/>
      <c r="DBY27" s="87"/>
      <c r="DBZ27" s="87"/>
      <c r="DCA27" s="87"/>
      <c r="DCB27" s="87"/>
      <c r="DCC27" s="87"/>
      <c r="DCD27" s="87"/>
      <c r="DCE27" s="87"/>
      <c r="DCF27" s="87"/>
      <c r="DCG27" s="87"/>
      <c r="DCH27" s="87"/>
      <c r="DCI27" s="87"/>
      <c r="DCJ27" s="87"/>
      <c r="DCK27" s="87"/>
      <c r="DCL27" s="87"/>
      <c r="DCM27" s="87"/>
      <c r="DCN27" s="87"/>
      <c r="DCO27" s="87"/>
      <c r="DCP27" s="87"/>
      <c r="DCQ27" s="87"/>
      <c r="DCR27" s="87"/>
      <c r="DCS27" s="87"/>
      <c r="DCT27" s="87"/>
      <c r="DCU27" s="87"/>
      <c r="DCV27" s="87"/>
      <c r="DCW27" s="87"/>
      <c r="DCX27" s="87"/>
      <c r="DCY27" s="87"/>
      <c r="DCZ27" s="87"/>
      <c r="DDA27" s="87"/>
      <c r="DDB27" s="87"/>
      <c r="DDC27" s="87"/>
      <c r="DDD27" s="87"/>
      <c r="DDE27" s="87"/>
      <c r="DDF27" s="87"/>
      <c r="DDG27" s="87"/>
      <c r="DDH27" s="87"/>
      <c r="DDI27" s="87"/>
      <c r="DDJ27" s="87"/>
      <c r="DDK27" s="87"/>
      <c r="DDL27" s="87"/>
      <c r="DDM27" s="87"/>
      <c r="DDN27" s="87"/>
      <c r="DDO27" s="87"/>
      <c r="DDP27" s="87"/>
      <c r="DDQ27" s="87"/>
      <c r="DDR27" s="87"/>
      <c r="DDS27" s="87"/>
      <c r="DDT27" s="87"/>
      <c r="DDU27" s="87"/>
      <c r="DDV27" s="87"/>
      <c r="DDW27" s="87"/>
      <c r="DDX27" s="87"/>
      <c r="DDY27" s="87"/>
      <c r="DDZ27" s="87"/>
      <c r="DEA27" s="87"/>
      <c r="DEB27" s="87"/>
      <c r="DEC27" s="87"/>
      <c r="DED27" s="87"/>
      <c r="DEE27" s="87"/>
      <c r="DEF27" s="87"/>
      <c r="DEG27" s="87"/>
      <c r="DEH27" s="87"/>
      <c r="DEI27" s="87"/>
      <c r="DEJ27" s="87"/>
      <c r="DEK27" s="87"/>
      <c r="DEL27" s="87"/>
      <c r="DEM27" s="87"/>
      <c r="DEN27" s="87"/>
      <c r="DEO27" s="87"/>
      <c r="DEP27" s="87"/>
      <c r="DEQ27" s="87"/>
      <c r="DER27" s="87"/>
      <c r="DES27" s="87"/>
      <c r="DET27" s="87"/>
      <c r="DEU27" s="87"/>
      <c r="DEV27" s="87"/>
      <c r="DEW27" s="87"/>
      <c r="DEX27" s="87"/>
      <c r="DEY27" s="87"/>
      <c r="DEZ27" s="87"/>
      <c r="DFA27" s="87"/>
      <c r="DFB27" s="87"/>
      <c r="DFC27" s="87"/>
      <c r="DFD27" s="87"/>
      <c r="DFE27" s="87"/>
      <c r="DFF27" s="87"/>
      <c r="DFG27" s="87"/>
      <c r="DFH27" s="87"/>
      <c r="DFI27" s="87"/>
      <c r="DFJ27" s="87"/>
      <c r="DFK27" s="87"/>
      <c r="DFL27" s="87"/>
      <c r="DFM27" s="87"/>
      <c r="DFN27" s="87"/>
      <c r="DFO27" s="87"/>
      <c r="DFP27" s="87"/>
      <c r="DFQ27" s="87"/>
      <c r="DFR27" s="87"/>
      <c r="DFS27" s="87"/>
      <c r="DFT27" s="87"/>
      <c r="DFU27" s="87"/>
      <c r="DFV27" s="87"/>
      <c r="DFW27" s="87"/>
      <c r="DFX27" s="87"/>
      <c r="DFY27" s="87"/>
      <c r="DFZ27" s="87"/>
      <c r="DGA27" s="87"/>
      <c r="DGB27" s="87"/>
      <c r="DGC27" s="87"/>
      <c r="DGD27" s="87"/>
      <c r="DGE27" s="87"/>
      <c r="DGF27" s="87"/>
      <c r="DGG27" s="87"/>
      <c r="DGH27" s="87"/>
      <c r="DGI27" s="87"/>
      <c r="DGJ27" s="87"/>
      <c r="DGK27" s="87"/>
      <c r="DGL27" s="87"/>
      <c r="DGM27" s="87"/>
      <c r="DGN27" s="87"/>
      <c r="DGO27" s="87"/>
      <c r="DGP27" s="87"/>
      <c r="DGQ27" s="87"/>
      <c r="DGR27" s="87"/>
      <c r="DGS27" s="87"/>
      <c r="DGT27" s="87"/>
      <c r="DGU27" s="87"/>
      <c r="DGV27" s="87"/>
      <c r="DGW27" s="87"/>
      <c r="DGX27" s="87"/>
      <c r="DGY27" s="87"/>
      <c r="DGZ27" s="87"/>
      <c r="DHA27" s="87"/>
      <c r="DHB27" s="87"/>
      <c r="DHC27" s="87"/>
      <c r="DHD27" s="87"/>
      <c r="DHE27" s="87"/>
      <c r="DHF27" s="87"/>
      <c r="DHG27" s="87"/>
      <c r="DHH27" s="87"/>
      <c r="DHI27" s="87"/>
      <c r="DHJ27" s="87"/>
      <c r="DHK27" s="87"/>
      <c r="DHL27" s="87"/>
      <c r="DHM27" s="87"/>
      <c r="DHN27" s="87"/>
      <c r="DHO27" s="87"/>
      <c r="DHP27" s="87"/>
      <c r="DHQ27" s="87"/>
      <c r="DHR27" s="87"/>
      <c r="DHS27" s="87"/>
      <c r="DHT27" s="87"/>
      <c r="DHU27" s="87"/>
      <c r="DHV27" s="87"/>
      <c r="DHW27" s="87"/>
      <c r="DHX27" s="87"/>
      <c r="DHY27" s="87"/>
      <c r="DHZ27" s="87"/>
      <c r="DIA27" s="87"/>
      <c r="DIB27" s="87"/>
      <c r="DIC27" s="87"/>
      <c r="DID27" s="87"/>
      <c r="DIE27" s="87"/>
      <c r="DIF27" s="87"/>
      <c r="DIG27" s="87"/>
      <c r="DIH27" s="87"/>
      <c r="DII27" s="87"/>
      <c r="DIJ27" s="87"/>
      <c r="DIK27" s="87"/>
      <c r="DIL27" s="87"/>
      <c r="DIM27" s="87"/>
      <c r="DIN27" s="87"/>
      <c r="DIO27" s="87"/>
      <c r="DIP27" s="87"/>
      <c r="DIQ27" s="87"/>
      <c r="DIR27" s="87"/>
      <c r="DIS27" s="87"/>
      <c r="DIT27" s="87"/>
      <c r="DIU27" s="87"/>
      <c r="DIV27" s="87"/>
      <c r="DIW27" s="87"/>
      <c r="DIX27" s="87"/>
      <c r="DIY27" s="87"/>
      <c r="DIZ27" s="87"/>
      <c r="DJA27" s="87"/>
      <c r="DJB27" s="87"/>
      <c r="DJC27" s="87"/>
      <c r="DJD27" s="87"/>
      <c r="DJE27" s="87"/>
      <c r="DJF27" s="87"/>
      <c r="DJG27" s="87"/>
      <c r="DJH27" s="87"/>
      <c r="DJI27" s="87"/>
      <c r="DJJ27" s="87"/>
      <c r="DJK27" s="87"/>
      <c r="DJL27" s="87"/>
      <c r="DJM27" s="87"/>
      <c r="DJN27" s="87"/>
      <c r="DJO27" s="87"/>
      <c r="DJP27" s="87"/>
      <c r="DJQ27" s="87"/>
      <c r="DJR27" s="87"/>
      <c r="DJS27" s="87"/>
      <c r="DJT27" s="87"/>
      <c r="DJU27" s="87"/>
      <c r="DJV27" s="87"/>
      <c r="DJW27" s="87"/>
      <c r="DJX27" s="87"/>
      <c r="DJY27" s="87"/>
      <c r="DJZ27" s="87"/>
      <c r="DKA27" s="87"/>
      <c r="DKB27" s="87"/>
      <c r="DKC27" s="87"/>
      <c r="DKD27" s="87"/>
      <c r="DKE27" s="87"/>
      <c r="DKF27" s="87"/>
      <c r="DKG27" s="87"/>
      <c r="DKH27" s="87"/>
      <c r="DKI27" s="87"/>
      <c r="DKJ27" s="87"/>
      <c r="DKK27" s="87"/>
      <c r="DKL27" s="87"/>
      <c r="DKM27" s="87"/>
      <c r="DKN27" s="87"/>
      <c r="DKO27" s="87"/>
      <c r="DKP27" s="87"/>
      <c r="DKQ27" s="87"/>
      <c r="DKR27" s="87"/>
      <c r="DKS27" s="87"/>
      <c r="DKT27" s="87"/>
      <c r="DKU27" s="87"/>
      <c r="DKV27" s="87"/>
      <c r="DKW27" s="87"/>
      <c r="DKX27" s="87"/>
      <c r="DKY27" s="87"/>
      <c r="DKZ27" s="87"/>
      <c r="DLA27" s="87"/>
      <c r="DLB27" s="87"/>
      <c r="DLC27" s="87"/>
      <c r="DLD27" s="87"/>
      <c r="DLE27" s="87"/>
      <c r="DLF27" s="87"/>
      <c r="DLG27" s="87"/>
      <c r="DLH27" s="87"/>
      <c r="DLI27" s="87"/>
      <c r="DLJ27" s="87"/>
      <c r="DLK27" s="87"/>
      <c r="DLL27" s="87"/>
      <c r="DLM27" s="87"/>
      <c r="DLN27" s="87"/>
      <c r="DLO27" s="87"/>
      <c r="DLP27" s="87"/>
      <c r="DLQ27" s="87"/>
      <c r="DLR27" s="87"/>
      <c r="DLS27" s="87"/>
      <c r="DLT27" s="87"/>
      <c r="DLU27" s="87"/>
      <c r="DLV27" s="87"/>
      <c r="DLW27" s="87"/>
      <c r="DLX27" s="87"/>
      <c r="DLY27" s="87"/>
      <c r="DLZ27" s="87"/>
      <c r="DMA27" s="87"/>
      <c r="DMB27" s="87"/>
      <c r="DMC27" s="87"/>
      <c r="DMD27" s="87"/>
      <c r="DME27" s="87"/>
      <c r="DMF27" s="87"/>
      <c r="DMG27" s="87"/>
      <c r="DMH27" s="87"/>
      <c r="DMI27" s="87"/>
      <c r="DMJ27" s="87"/>
      <c r="DMK27" s="87"/>
      <c r="DML27" s="87"/>
      <c r="DMM27" s="87"/>
      <c r="DMN27" s="87"/>
      <c r="DMO27" s="87"/>
      <c r="DMP27" s="87"/>
      <c r="DMQ27" s="87"/>
      <c r="DMR27" s="87"/>
      <c r="DMS27" s="87"/>
      <c r="DMT27" s="87"/>
      <c r="DMU27" s="87"/>
      <c r="DMV27" s="87"/>
      <c r="DMW27" s="87"/>
      <c r="DMX27" s="87"/>
      <c r="DMY27" s="87"/>
      <c r="DMZ27" s="87"/>
      <c r="DNA27" s="87"/>
      <c r="DNB27" s="87"/>
      <c r="DNC27" s="87"/>
      <c r="DND27" s="87"/>
      <c r="DNE27" s="87"/>
      <c r="DNF27" s="87"/>
      <c r="DNG27" s="87"/>
      <c r="DNH27" s="87"/>
      <c r="DNI27" s="87"/>
      <c r="DNJ27" s="87"/>
      <c r="DNK27" s="87"/>
      <c r="DNL27" s="87"/>
      <c r="DNM27" s="87"/>
      <c r="DNN27" s="87"/>
      <c r="DNO27" s="87"/>
      <c r="DNP27" s="87"/>
      <c r="DNQ27" s="87"/>
      <c r="DNR27" s="87"/>
      <c r="DNS27" s="87"/>
      <c r="DNT27" s="87"/>
      <c r="DNU27" s="87"/>
      <c r="DNV27" s="87"/>
      <c r="DNW27" s="87"/>
      <c r="DNX27" s="87"/>
      <c r="DNY27" s="87"/>
      <c r="DNZ27" s="87"/>
      <c r="DOA27" s="87"/>
      <c r="DOB27" s="87"/>
      <c r="DOC27" s="87"/>
      <c r="DOD27" s="87"/>
      <c r="DOE27" s="87"/>
      <c r="DOF27" s="87"/>
      <c r="DOG27" s="87"/>
      <c r="DOH27" s="87"/>
      <c r="DOI27" s="87"/>
      <c r="DOJ27" s="87"/>
      <c r="DOK27" s="87"/>
      <c r="DOL27" s="87"/>
      <c r="DOM27" s="87"/>
      <c r="DON27" s="87"/>
      <c r="DOO27" s="87"/>
      <c r="DOP27" s="87"/>
      <c r="DOQ27" s="87"/>
      <c r="DOR27" s="87"/>
      <c r="DOS27" s="87"/>
      <c r="DOT27" s="87"/>
      <c r="DOU27" s="87"/>
      <c r="DOV27" s="87"/>
      <c r="DOW27" s="87"/>
      <c r="DOX27" s="87"/>
      <c r="DOY27" s="87"/>
      <c r="DOZ27" s="87"/>
      <c r="DPA27" s="87"/>
      <c r="DPB27" s="87"/>
      <c r="DPC27" s="87"/>
      <c r="DPD27" s="87"/>
      <c r="DPE27" s="87"/>
      <c r="DPF27" s="87"/>
      <c r="DPG27" s="87"/>
      <c r="DPH27" s="87"/>
      <c r="DPI27" s="87"/>
      <c r="DPJ27" s="87"/>
      <c r="DPK27" s="87"/>
      <c r="DPL27" s="87"/>
      <c r="DPM27" s="87"/>
      <c r="DPN27" s="87"/>
      <c r="DPO27" s="87"/>
      <c r="DPP27" s="87"/>
      <c r="DPQ27" s="87"/>
      <c r="DPR27" s="87"/>
      <c r="DPS27" s="87"/>
      <c r="DPT27" s="87"/>
      <c r="DPU27" s="87"/>
      <c r="DPV27" s="87"/>
      <c r="DPW27" s="87"/>
      <c r="DPX27" s="87"/>
      <c r="DPY27" s="87"/>
      <c r="DPZ27" s="87"/>
      <c r="DQA27" s="87"/>
      <c r="DQB27" s="87"/>
      <c r="DQC27" s="87"/>
      <c r="DQD27" s="87"/>
      <c r="DQE27" s="87"/>
      <c r="DQF27" s="87"/>
      <c r="DQG27" s="87"/>
      <c r="DQH27" s="87"/>
      <c r="DQI27" s="87"/>
      <c r="DQJ27" s="87"/>
      <c r="DQK27" s="87"/>
      <c r="DQL27" s="87"/>
      <c r="DQM27" s="87"/>
      <c r="DQN27" s="87"/>
      <c r="DQO27" s="87"/>
      <c r="DQP27" s="87"/>
      <c r="DQQ27" s="87"/>
      <c r="DQR27" s="87"/>
      <c r="DQS27" s="87"/>
      <c r="DQT27" s="87"/>
      <c r="DQU27" s="87"/>
      <c r="DQV27" s="87"/>
      <c r="DQW27" s="87"/>
      <c r="DQX27" s="87"/>
      <c r="DQY27" s="87"/>
      <c r="DQZ27" s="87"/>
      <c r="DRA27" s="87"/>
      <c r="DRB27" s="87"/>
      <c r="DRC27" s="87"/>
      <c r="DRD27" s="87"/>
      <c r="DRE27" s="87"/>
      <c r="DRF27" s="87"/>
      <c r="DRG27" s="87"/>
      <c r="DRH27" s="87"/>
      <c r="DRI27" s="87"/>
      <c r="DRJ27" s="87"/>
      <c r="DRK27" s="87"/>
      <c r="DRL27" s="87"/>
      <c r="DRM27" s="87"/>
      <c r="DRN27" s="87"/>
      <c r="DRO27" s="87"/>
      <c r="DRP27" s="87"/>
      <c r="DRQ27" s="87"/>
      <c r="DRR27" s="87"/>
      <c r="DRS27" s="87"/>
      <c r="DRT27" s="87"/>
      <c r="DRU27" s="87"/>
      <c r="DRV27" s="87"/>
      <c r="DRW27" s="87"/>
      <c r="DRX27" s="87"/>
      <c r="DRY27" s="87"/>
      <c r="DRZ27" s="87"/>
      <c r="DSA27" s="87"/>
      <c r="DSB27" s="87"/>
      <c r="DSC27" s="87"/>
      <c r="DSD27" s="87"/>
      <c r="DSE27" s="87"/>
      <c r="DSF27" s="87"/>
      <c r="DSG27" s="87"/>
      <c r="DSH27" s="87"/>
      <c r="DSI27" s="87"/>
      <c r="DSJ27" s="87"/>
      <c r="DSK27" s="87"/>
      <c r="DSL27" s="87"/>
      <c r="DSM27" s="87"/>
      <c r="DSN27" s="87"/>
      <c r="DSO27" s="87"/>
      <c r="DSP27" s="87"/>
      <c r="DSQ27" s="87"/>
      <c r="DSR27" s="87"/>
      <c r="DSS27" s="87"/>
      <c r="DST27" s="87"/>
      <c r="DSU27" s="87"/>
      <c r="DSV27" s="87"/>
      <c r="DSW27" s="87"/>
      <c r="DSX27" s="87"/>
      <c r="DSY27" s="87"/>
      <c r="DSZ27" s="87"/>
      <c r="DTA27" s="87"/>
      <c r="DTB27" s="87"/>
      <c r="DTC27" s="87"/>
      <c r="DTD27" s="87"/>
      <c r="DTE27" s="87"/>
      <c r="DTF27" s="87"/>
      <c r="DTG27" s="87"/>
      <c r="DTH27" s="87"/>
      <c r="DTI27" s="87"/>
      <c r="DTJ27" s="87"/>
      <c r="DTK27" s="87"/>
      <c r="DTL27" s="87"/>
      <c r="DTM27" s="87"/>
      <c r="DTN27" s="87"/>
      <c r="DTO27" s="87"/>
      <c r="DTP27" s="87"/>
      <c r="DTQ27" s="87"/>
      <c r="DTR27" s="87"/>
      <c r="DTS27" s="87"/>
      <c r="DTT27" s="87"/>
      <c r="DTU27" s="87"/>
      <c r="DTV27" s="87"/>
      <c r="DTW27" s="87"/>
      <c r="DTX27" s="87"/>
      <c r="DTY27" s="87"/>
      <c r="DTZ27" s="87"/>
      <c r="DUA27" s="87"/>
      <c r="DUB27" s="87"/>
      <c r="DUC27" s="87"/>
      <c r="DUD27" s="87"/>
      <c r="DUE27" s="87"/>
      <c r="DUF27" s="87"/>
      <c r="DUG27" s="87"/>
      <c r="DUH27" s="87"/>
      <c r="DUI27" s="87"/>
      <c r="DUJ27" s="87"/>
      <c r="DUK27" s="87"/>
      <c r="DUL27" s="87"/>
      <c r="DUM27" s="87"/>
      <c r="DUN27" s="87"/>
      <c r="DUO27" s="87"/>
      <c r="DUP27" s="87"/>
      <c r="DUQ27" s="87"/>
      <c r="DUR27" s="87"/>
      <c r="DUS27" s="87"/>
      <c r="DUT27" s="87"/>
      <c r="DUU27" s="87"/>
      <c r="DUV27" s="87"/>
      <c r="DUW27" s="87"/>
      <c r="DUX27" s="87"/>
      <c r="DUY27" s="87"/>
      <c r="DUZ27" s="87"/>
      <c r="DVA27" s="87"/>
      <c r="DVB27" s="87"/>
      <c r="DVC27" s="87"/>
      <c r="DVD27" s="87"/>
      <c r="DVE27" s="87"/>
      <c r="DVF27" s="87"/>
      <c r="DVG27" s="87"/>
      <c r="DVH27" s="87"/>
      <c r="DVI27" s="87"/>
      <c r="DVJ27" s="87"/>
      <c r="DVK27" s="87"/>
      <c r="DVL27" s="87"/>
      <c r="DVM27" s="87"/>
      <c r="DVN27" s="87"/>
      <c r="DVO27" s="87"/>
      <c r="DVP27" s="87"/>
      <c r="DVQ27" s="87"/>
      <c r="DVR27" s="87"/>
      <c r="DVS27" s="87"/>
      <c r="DVT27" s="87"/>
      <c r="DVU27" s="87"/>
      <c r="DVV27" s="87"/>
      <c r="DVW27" s="87"/>
      <c r="DVX27" s="87"/>
      <c r="DVY27" s="87"/>
      <c r="DVZ27" s="87"/>
      <c r="DWA27" s="87"/>
      <c r="DWB27" s="87"/>
      <c r="DWC27" s="87"/>
      <c r="DWD27" s="87"/>
      <c r="DWE27" s="87"/>
      <c r="DWF27" s="87"/>
      <c r="DWG27" s="87"/>
      <c r="DWH27" s="87"/>
      <c r="DWI27" s="87"/>
      <c r="DWJ27" s="87"/>
      <c r="DWK27" s="87"/>
      <c r="DWL27" s="87"/>
      <c r="DWM27" s="87"/>
      <c r="DWN27" s="87"/>
      <c r="DWO27" s="87"/>
      <c r="DWP27" s="87"/>
      <c r="DWQ27" s="87"/>
      <c r="DWR27" s="87"/>
      <c r="DWS27" s="87"/>
      <c r="DWT27" s="87"/>
      <c r="DWU27" s="87"/>
      <c r="DWV27" s="87"/>
      <c r="DWW27" s="87"/>
      <c r="DWX27" s="87"/>
      <c r="DWY27" s="87"/>
      <c r="DWZ27" s="87"/>
      <c r="DXA27" s="87"/>
      <c r="DXB27" s="87"/>
      <c r="DXC27" s="87"/>
      <c r="DXD27" s="87"/>
      <c r="DXE27" s="87"/>
      <c r="DXF27" s="87"/>
      <c r="DXG27" s="87"/>
      <c r="DXH27" s="87"/>
      <c r="DXI27" s="87"/>
      <c r="DXJ27" s="87"/>
      <c r="DXK27" s="87"/>
      <c r="DXL27" s="87"/>
      <c r="DXM27" s="87"/>
      <c r="DXN27" s="87"/>
      <c r="DXO27" s="87"/>
      <c r="DXP27" s="87"/>
      <c r="DXQ27" s="87"/>
      <c r="DXR27" s="87"/>
      <c r="DXS27" s="87"/>
      <c r="DXT27" s="87"/>
      <c r="DXU27" s="87"/>
      <c r="DXV27" s="87"/>
      <c r="DXW27" s="87"/>
      <c r="DXX27" s="87"/>
      <c r="DXY27" s="87"/>
      <c r="DXZ27" s="87"/>
      <c r="DYA27" s="87"/>
      <c r="DYB27" s="87"/>
      <c r="DYC27" s="87"/>
      <c r="DYD27" s="87"/>
      <c r="DYE27" s="87"/>
      <c r="DYF27" s="87"/>
      <c r="DYG27" s="87"/>
      <c r="DYH27" s="87"/>
      <c r="DYI27" s="87"/>
      <c r="DYJ27" s="87"/>
      <c r="DYK27" s="87"/>
      <c r="DYL27" s="87"/>
      <c r="DYM27" s="87"/>
      <c r="DYN27" s="87"/>
      <c r="DYO27" s="87"/>
      <c r="DYP27" s="87"/>
      <c r="DYQ27" s="87"/>
      <c r="DYR27" s="87"/>
      <c r="DYS27" s="87"/>
      <c r="DYT27" s="87"/>
      <c r="DYU27" s="87"/>
      <c r="DYV27" s="87"/>
      <c r="DYW27" s="87"/>
      <c r="DYX27" s="87"/>
      <c r="DYY27" s="87"/>
      <c r="DYZ27" s="87"/>
      <c r="DZA27" s="87"/>
      <c r="DZB27" s="87"/>
      <c r="DZC27" s="87"/>
      <c r="DZD27" s="87"/>
      <c r="DZE27" s="87"/>
      <c r="DZF27" s="87"/>
      <c r="DZG27" s="87"/>
      <c r="DZH27" s="87"/>
      <c r="DZI27" s="87"/>
      <c r="DZJ27" s="87"/>
      <c r="DZK27" s="87"/>
      <c r="DZL27" s="87"/>
      <c r="DZM27" s="87"/>
      <c r="DZN27" s="87"/>
      <c r="DZO27" s="87"/>
      <c r="DZP27" s="87"/>
      <c r="DZQ27" s="87"/>
      <c r="DZR27" s="87"/>
      <c r="DZS27" s="87"/>
      <c r="DZT27" s="87"/>
      <c r="DZU27" s="87"/>
      <c r="DZV27" s="87"/>
      <c r="DZW27" s="87"/>
      <c r="DZX27" s="87"/>
      <c r="DZY27" s="87"/>
      <c r="DZZ27" s="87"/>
      <c r="EAA27" s="87"/>
      <c r="EAB27" s="87"/>
      <c r="EAC27" s="87"/>
      <c r="EAD27" s="87"/>
      <c r="EAE27" s="87"/>
      <c r="EAF27" s="87"/>
      <c r="EAG27" s="87"/>
      <c r="EAH27" s="87"/>
      <c r="EAI27" s="87"/>
      <c r="EAJ27" s="87"/>
      <c r="EAK27" s="87"/>
      <c r="EAL27" s="87"/>
      <c r="EAM27" s="87"/>
      <c r="EAN27" s="87"/>
      <c r="EAO27" s="87"/>
      <c r="EAP27" s="87"/>
      <c r="EAQ27" s="87"/>
      <c r="EAR27" s="87"/>
      <c r="EAS27" s="87"/>
      <c r="EAT27" s="87"/>
      <c r="EAU27" s="87"/>
      <c r="EAV27" s="87"/>
      <c r="EAW27" s="87"/>
      <c r="EAX27" s="87"/>
      <c r="EAY27" s="87"/>
      <c r="EAZ27" s="87"/>
      <c r="EBA27" s="87"/>
      <c r="EBB27" s="87"/>
      <c r="EBC27" s="87"/>
      <c r="EBD27" s="87"/>
      <c r="EBE27" s="87"/>
      <c r="EBF27" s="87"/>
      <c r="EBG27" s="87"/>
      <c r="EBH27" s="87"/>
      <c r="EBI27" s="87"/>
      <c r="EBJ27" s="87"/>
      <c r="EBK27" s="87"/>
      <c r="EBL27" s="87"/>
      <c r="EBM27" s="87"/>
      <c r="EBN27" s="87"/>
      <c r="EBO27" s="87"/>
      <c r="EBP27" s="87"/>
      <c r="EBQ27" s="87"/>
      <c r="EBR27" s="87"/>
      <c r="EBS27" s="87"/>
      <c r="EBT27" s="87"/>
      <c r="EBU27" s="87"/>
      <c r="EBV27" s="87"/>
      <c r="EBW27" s="87"/>
      <c r="EBX27" s="87"/>
      <c r="EBY27" s="87"/>
      <c r="EBZ27" s="87"/>
      <c r="ECA27" s="87"/>
      <c r="ECB27" s="87"/>
      <c r="ECC27" s="87"/>
      <c r="ECD27" s="87"/>
      <c r="ECE27" s="87"/>
      <c r="ECF27" s="87"/>
      <c r="ECG27" s="87"/>
      <c r="ECH27" s="87"/>
      <c r="ECI27" s="87"/>
      <c r="ECJ27" s="87"/>
      <c r="ECK27" s="87"/>
      <c r="ECL27" s="87"/>
      <c r="ECM27" s="87"/>
      <c r="ECN27" s="87"/>
      <c r="ECO27" s="87"/>
      <c r="ECP27" s="87"/>
      <c r="ECQ27" s="87"/>
      <c r="ECR27" s="87"/>
      <c r="ECS27" s="87"/>
      <c r="ECT27" s="87"/>
      <c r="ECU27" s="87"/>
      <c r="ECV27" s="87"/>
      <c r="ECW27" s="87"/>
      <c r="ECX27" s="87"/>
      <c r="ECY27" s="87"/>
      <c r="ECZ27" s="87"/>
      <c r="EDA27" s="87"/>
      <c r="EDB27" s="87"/>
      <c r="EDC27" s="87"/>
      <c r="EDD27" s="87"/>
      <c r="EDE27" s="87"/>
      <c r="EDF27" s="87"/>
      <c r="EDG27" s="87"/>
      <c r="EDH27" s="87"/>
      <c r="EDI27" s="87"/>
      <c r="EDJ27" s="87"/>
      <c r="EDK27" s="87"/>
      <c r="EDL27" s="87"/>
      <c r="EDM27" s="87"/>
      <c r="EDN27" s="87"/>
      <c r="EDO27" s="87"/>
      <c r="EDP27" s="87"/>
      <c r="EDQ27" s="87"/>
      <c r="EDR27" s="87"/>
      <c r="EDS27" s="87"/>
      <c r="EDT27" s="87"/>
      <c r="EDU27" s="87"/>
      <c r="EDV27" s="87"/>
      <c r="EDW27" s="87"/>
      <c r="EDX27" s="87"/>
      <c r="EDY27" s="87"/>
      <c r="EDZ27" s="87"/>
      <c r="EEA27" s="87"/>
      <c r="EEB27" s="87"/>
      <c r="EEC27" s="87"/>
      <c r="EED27" s="87"/>
      <c r="EEE27" s="87"/>
      <c r="EEF27" s="87"/>
      <c r="EEG27" s="87"/>
      <c r="EEH27" s="87"/>
      <c r="EEI27" s="87"/>
      <c r="EEJ27" s="87"/>
      <c r="EEK27" s="87"/>
      <c r="EEL27" s="87"/>
      <c r="EEM27" s="87"/>
      <c r="EEN27" s="87"/>
      <c r="EEO27" s="87"/>
      <c r="EEP27" s="87"/>
      <c r="EEQ27" s="87"/>
      <c r="EER27" s="87"/>
      <c r="EES27" s="87"/>
      <c r="EET27" s="87"/>
      <c r="EEU27" s="87"/>
      <c r="EEV27" s="87"/>
      <c r="EEW27" s="87"/>
      <c r="EEX27" s="87"/>
      <c r="EEY27" s="87"/>
      <c r="EEZ27" s="87"/>
      <c r="EFA27" s="87"/>
      <c r="EFB27" s="87"/>
      <c r="EFC27" s="87"/>
      <c r="EFD27" s="87"/>
      <c r="EFE27" s="87"/>
      <c r="EFF27" s="87"/>
      <c r="EFG27" s="87"/>
      <c r="EFH27" s="87"/>
      <c r="EFI27" s="87"/>
      <c r="EFJ27" s="87"/>
      <c r="EFK27" s="87"/>
      <c r="EFL27" s="87"/>
      <c r="EFM27" s="87"/>
      <c r="EFN27" s="87"/>
      <c r="EFO27" s="87"/>
      <c r="EFP27" s="87"/>
      <c r="EFQ27" s="87"/>
      <c r="EFR27" s="87"/>
      <c r="EFS27" s="87"/>
      <c r="EFT27" s="87"/>
      <c r="EFU27" s="87"/>
      <c r="EFV27" s="87"/>
      <c r="EFW27" s="87"/>
      <c r="EFX27" s="87"/>
      <c r="EFY27" s="87"/>
      <c r="EFZ27" s="87"/>
      <c r="EGA27" s="87"/>
      <c r="EGB27" s="87"/>
      <c r="EGC27" s="87"/>
      <c r="EGD27" s="87"/>
      <c r="EGE27" s="87"/>
      <c r="EGF27" s="87"/>
      <c r="EGG27" s="87"/>
      <c r="EGH27" s="87"/>
      <c r="EGI27" s="87"/>
      <c r="EGJ27" s="87"/>
      <c r="EGK27" s="87"/>
      <c r="EGL27" s="87"/>
      <c r="EGM27" s="87"/>
      <c r="EGN27" s="87"/>
      <c r="EGO27" s="87"/>
      <c r="EGP27" s="87"/>
      <c r="EGQ27" s="87"/>
      <c r="EGR27" s="87"/>
      <c r="EGS27" s="87"/>
      <c r="EGT27" s="87"/>
      <c r="EGU27" s="87"/>
      <c r="EGV27" s="87"/>
      <c r="EGW27" s="87"/>
      <c r="EGX27" s="87"/>
      <c r="EGY27" s="87"/>
      <c r="EGZ27" s="87"/>
      <c r="EHA27" s="87"/>
      <c r="EHB27" s="87"/>
      <c r="EHC27" s="87"/>
      <c r="EHD27" s="87"/>
      <c r="EHE27" s="87"/>
      <c r="EHF27" s="87"/>
      <c r="EHG27" s="87"/>
      <c r="EHH27" s="87"/>
      <c r="EHI27" s="87"/>
      <c r="EHJ27" s="87"/>
      <c r="EHK27" s="87"/>
      <c r="EHL27" s="87"/>
      <c r="EHM27" s="87"/>
      <c r="EHN27" s="87"/>
      <c r="EHO27" s="87"/>
      <c r="EHP27" s="87"/>
      <c r="EHQ27" s="87"/>
      <c r="EHR27" s="87"/>
      <c r="EHS27" s="87"/>
      <c r="EHT27" s="87"/>
      <c r="EHU27" s="87"/>
      <c r="EHV27" s="87"/>
      <c r="EHW27" s="87"/>
      <c r="EHX27" s="87"/>
      <c r="EHY27" s="87"/>
      <c r="EHZ27" s="87"/>
      <c r="EIA27" s="87"/>
      <c r="EIB27" s="87"/>
      <c r="EIC27" s="87"/>
      <c r="EID27" s="87"/>
      <c r="EIE27" s="87"/>
      <c r="EIF27" s="87"/>
      <c r="EIG27" s="87"/>
      <c r="EIH27" s="87"/>
      <c r="EII27" s="87"/>
      <c r="EIJ27" s="87"/>
      <c r="EIK27" s="87"/>
      <c r="EIL27" s="87"/>
      <c r="EIM27" s="87"/>
      <c r="EIN27" s="87"/>
      <c r="EIO27" s="87"/>
      <c r="EIP27" s="87"/>
      <c r="EIQ27" s="87"/>
      <c r="EIR27" s="87"/>
      <c r="EIS27" s="87"/>
      <c r="EIT27" s="87"/>
      <c r="EIU27" s="87"/>
      <c r="EIV27" s="87"/>
      <c r="EIW27" s="87"/>
      <c r="EIX27" s="87"/>
      <c r="EIY27" s="87"/>
      <c r="EIZ27" s="87"/>
      <c r="EJA27" s="87"/>
      <c r="EJB27" s="87"/>
      <c r="EJC27" s="87"/>
      <c r="EJD27" s="87"/>
      <c r="EJE27" s="87"/>
      <c r="EJF27" s="87"/>
      <c r="EJG27" s="87"/>
      <c r="EJH27" s="87"/>
      <c r="EJI27" s="87"/>
      <c r="EJJ27" s="87"/>
      <c r="EJK27" s="87"/>
      <c r="EJL27" s="87"/>
      <c r="EJM27" s="87"/>
      <c r="EJN27" s="87"/>
      <c r="EJO27" s="87"/>
      <c r="EJP27" s="87"/>
      <c r="EJQ27" s="87"/>
      <c r="EJR27" s="87"/>
      <c r="EJS27" s="87"/>
      <c r="EJT27" s="87"/>
      <c r="EJU27" s="87"/>
      <c r="EJV27" s="87"/>
      <c r="EJW27" s="87"/>
      <c r="EJX27" s="87"/>
      <c r="EJY27" s="87"/>
      <c r="EJZ27" s="87"/>
      <c r="EKA27" s="87"/>
      <c r="EKB27" s="87"/>
      <c r="EKC27" s="87"/>
      <c r="EKD27" s="87"/>
      <c r="EKE27" s="87"/>
      <c r="EKF27" s="87"/>
      <c r="EKG27" s="87"/>
      <c r="EKH27" s="87"/>
      <c r="EKI27" s="87"/>
      <c r="EKJ27" s="87"/>
      <c r="EKK27" s="87"/>
      <c r="EKL27" s="87"/>
      <c r="EKM27" s="87"/>
      <c r="EKN27" s="87"/>
      <c r="EKO27" s="87"/>
      <c r="EKP27" s="87"/>
      <c r="EKQ27" s="87"/>
      <c r="EKR27" s="87"/>
      <c r="EKS27" s="87"/>
      <c r="EKT27" s="87"/>
      <c r="EKU27" s="87"/>
      <c r="EKV27" s="87"/>
      <c r="EKW27" s="87"/>
      <c r="EKX27" s="87"/>
      <c r="EKY27" s="87"/>
      <c r="EKZ27" s="87"/>
      <c r="ELA27" s="87"/>
      <c r="ELB27" s="87"/>
      <c r="ELC27" s="87"/>
      <c r="ELD27" s="87"/>
      <c r="ELE27" s="87"/>
      <c r="ELF27" s="87"/>
      <c r="ELG27" s="87"/>
      <c r="ELH27" s="87"/>
      <c r="ELI27" s="87"/>
      <c r="ELJ27" s="87"/>
      <c r="ELK27" s="87"/>
      <c r="ELL27" s="87"/>
      <c r="ELM27" s="87"/>
      <c r="ELN27" s="87"/>
      <c r="ELO27" s="87"/>
      <c r="ELP27" s="87"/>
      <c r="ELQ27" s="87"/>
      <c r="ELR27" s="87"/>
      <c r="ELS27" s="87"/>
      <c r="ELT27" s="87"/>
      <c r="ELU27" s="87"/>
      <c r="ELV27" s="87"/>
      <c r="ELW27" s="87"/>
      <c r="ELX27" s="87"/>
      <c r="ELY27" s="87"/>
      <c r="ELZ27" s="87"/>
      <c r="EMA27" s="87"/>
      <c r="EMB27" s="87"/>
      <c r="EMC27" s="87"/>
      <c r="EMD27" s="87"/>
      <c r="EME27" s="87"/>
      <c r="EMF27" s="87"/>
      <c r="EMG27" s="87"/>
      <c r="EMH27" s="87"/>
      <c r="EMI27" s="87"/>
      <c r="EMJ27" s="87"/>
      <c r="EMK27" s="87"/>
      <c r="EML27" s="87"/>
      <c r="EMM27" s="87"/>
      <c r="EMN27" s="87"/>
      <c r="EMO27" s="87"/>
      <c r="EMP27" s="87"/>
      <c r="EMQ27" s="87"/>
      <c r="EMR27" s="87"/>
      <c r="EMS27" s="87"/>
      <c r="EMT27" s="87"/>
      <c r="EMU27" s="87"/>
      <c r="EMV27" s="87"/>
      <c r="EMW27" s="87"/>
      <c r="EMX27" s="87"/>
      <c r="EMY27" s="87"/>
      <c r="EMZ27" s="87"/>
      <c r="ENA27" s="87"/>
      <c r="ENB27" s="87"/>
      <c r="ENC27" s="87"/>
      <c r="END27" s="87"/>
      <c r="ENE27" s="87"/>
      <c r="ENF27" s="87"/>
      <c r="ENG27" s="87"/>
      <c r="ENH27" s="87"/>
      <c r="ENI27" s="87"/>
      <c r="ENJ27" s="87"/>
      <c r="ENK27" s="87"/>
      <c r="ENL27" s="87"/>
      <c r="ENM27" s="87"/>
      <c r="ENN27" s="87"/>
      <c r="ENO27" s="87"/>
      <c r="ENP27" s="87"/>
      <c r="ENQ27" s="87"/>
      <c r="ENR27" s="87"/>
      <c r="ENS27" s="87"/>
      <c r="ENT27" s="87"/>
      <c r="ENU27" s="87"/>
      <c r="ENV27" s="87"/>
      <c r="ENW27" s="87"/>
      <c r="ENX27" s="87"/>
      <c r="ENY27" s="87"/>
      <c r="ENZ27" s="87"/>
      <c r="EOA27" s="87"/>
      <c r="EOB27" s="87"/>
      <c r="EOC27" s="87"/>
      <c r="EOD27" s="87"/>
      <c r="EOE27" s="87"/>
      <c r="EOF27" s="87"/>
      <c r="EOG27" s="87"/>
      <c r="EOH27" s="87"/>
      <c r="EOI27" s="87"/>
      <c r="EOJ27" s="87"/>
      <c r="EOK27" s="87"/>
      <c r="EOL27" s="87"/>
      <c r="EOM27" s="87"/>
      <c r="EON27" s="87"/>
      <c r="EOO27" s="87"/>
      <c r="EOP27" s="87"/>
      <c r="EOQ27" s="87"/>
      <c r="EOR27" s="87"/>
      <c r="EOS27" s="87"/>
      <c r="EOT27" s="87"/>
      <c r="EOU27" s="87"/>
      <c r="EOV27" s="87"/>
      <c r="EOW27" s="87"/>
      <c r="EOX27" s="87"/>
      <c r="EOY27" s="87"/>
      <c r="EOZ27" s="87"/>
      <c r="EPA27" s="87"/>
      <c r="EPB27" s="87"/>
      <c r="EPC27" s="87"/>
      <c r="EPD27" s="87"/>
      <c r="EPE27" s="87"/>
      <c r="EPF27" s="87"/>
      <c r="EPG27" s="87"/>
      <c r="EPH27" s="87"/>
      <c r="EPI27" s="87"/>
      <c r="EPJ27" s="87"/>
      <c r="EPK27" s="87"/>
      <c r="EPL27" s="87"/>
      <c r="EPM27" s="87"/>
      <c r="EPN27" s="87"/>
      <c r="EPO27" s="87"/>
      <c r="EPP27" s="87"/>
      <c r="EPQ27" s="87"/>
      <c r="EPR27" s="87"/>
      <c r="EPS27" s="87"/>
      <c r="EPT27" s="87"/>
      <c r="EPU27" s="87"/>
      <c r="EPV27" s="87"/>
      <c r="EPW27" s="87"/>
      <c r="EPX27" s="87"/>
      <c r="EPY27" s="87"/>
      <c r="EPZ27" s="87"/>
      <c r="EQA27" s="87"/>
      <c r="EQB27" s="87"/>
      <c r="EQC27" s="87"/>
      <c r="EQD27" s="87"/>
      <c r="EQE27" s="87"/>
      <c r="EQF27" s="87"/>
      <c r="EQG27" s="87"/>
      <c r="EQH27" s="87"/>
      <c r="EQI27" s="87"/>
      <c r="EQJ27" s="87"/>
      <c r="EQK27" s="87"/>
      <c r="EQL27" s="87"/>
      <c r="EQM27" s="87"/>
      <c r="EQN27" s="87"/>
      <c r="EQO27" s="87"/>
      <c r="EQP27" s="87"/>
      <c r="EQQ27" s="87"/>
      <c r="EQR27" s="87"/>
      <c r="EQS27" s="87"/>
      <c r="EQT27" s="87"/>
      <c r="EQU27" s="87"/>
      <c r="EQV27" s="87"/>
      <c r="EQW27" s="87"/>
      <c r="EQX27" s="87"/>
      <c r="EQY27" s="87"/>
      <c r="EQZ27" s="87"/>
      <c r="ERA27" s="87"/>
      <c r="ERB27" s="87"/>
      <c r="ERC27" s="87"/>
      <c r="ERD27" s="87"/>
      <c r="ERE27" s="87"/>
      <c r="ERF27" s="87"/>
      <c r="ERG27" s="87"/>
      <c r="ERH27" s="87"/>
      <c r="ERI27" s="87"/>
      <c r="ERJ27" s="87"/>
      <c r="ERK27" s="87"/>
      <c r="ERL27" s="87"/>
      <c r="ERM27" s="87"/>
      <c r="ERN27" s="87"/>
      <c r="ERO27" s="87"/>
      <c r="ERP27" s="87"/>
      <c r="ERQ27" s="87"/>
      <c r="ERR27" s="87"/>
      <c r="ERS27" s="87"/>
      <c r="ERT27" s="87"/>
      <c r="ERU27" s="87"/>
      <c r="ERV27" s="87"/>
      <c r="ERW27" s="87"/>
      <c r="ERX27" s="87"/>
      <c r="ERY27" s="87"/>
      <c r="ERZ27" s="87"/>
      <c r="ESA27" s="87"/>
      <c r="ESB27" s="87"/>
      <c r="ESC27" s="87"/>
      <c r="ESD27" s="87"/>
      <c r="ESE27" s="87"/>
      <c r="ESF27" s="87"/>
      <c r="ESG27" s="87"/>
      <c r="ESH27" s="87"/>
      <c r="ESI27" s="87"/>
      <c r="ESJ27" s="87"/>
      <c r="ESK27" s="87"/>
      <c r="ESL27" s="87"/>
      <c r="ESM27" s="87"/>
      <c r="ESN27" s="87"/>
      <c r="ESO27" s="87"/>
      <c r="ESP27" s="87"/>
      <c r="ESQ27" s="87"/>
      <c r="ESR27" s="87"/>
      <c r="ESS27" s="87"/>
      <c r="EST27" s="87"/>
      <c r="ESU27" s="87"/>
      <c r="ESV27" s="87"/>
      <c r="ESW27" s="87"/>
      <c r="ESX27" s="87"/>
      <c r="ESY27" s="87"/>
      <c r="ESZ27" s="87"/>
      <c r="ETA27" s="87"/>
      <c r="ETB27" s="87"/>
      <c r="ETC27" s="87"/>
      <c r="ETD27" s="87"/>
      <c r="ETE27" s="87"/>
      <c r="ETF27" s="87"/>
      <c r="ETG27" s="87"/>
      <c r="ETH27" s="87"/>
      <c r="ETI27" s="87"/>
      <c r="ETJ27" s="87"/>
      <c r="ETK27" s="87"/>
      <c r="ETL27" s="87"/>
      <c r="ETM27" s="87"/>
      <c r="ETN27" s="87"/>
      <c r="ETO27" s="87"/>
      <c r="ETP27" s="87"/>
      <c r="ETQ27" s="87"/>
      <c r="ETR27" s="87"/>
      <c r="ETS27" s="87"/>
      <c r="ETT27" s="87"/>
      <c r="ETU27" s="87"/>
      <c r="ETV27" s="87"/>
      <c r="ETW27" s="87"/>
      <c r="ETX27" s="87"/>
      <c r="ETY27" s="87"/>
      <c r="ETZ27" s="87"/>
      <c r="EUA27" s="87"/>
      <c r="EUB27" s="87"/>
      <c r="EUC27" s="87"/>
      <c r="EUD27" s="87"/>
      <c r="EUE27" s="87"/>
      <c r="EUF27" s="87"/>
      <c r="EUG27" s="87"/>
      <c r="EUH27" s="87"/>
      <c r="EUI27" s="87"/>
      <c r="EUJ27" s="87"/>
      <c r="EUK27" s="87"/>
      <c r="EUL27" s="87"/>
      <c r="EUM27" s="87"/>
      <c r="EUN27" s="87"/>
      <c r="EUO27" s="87"/>
      <c r="EUP27" s="87"/>
      <c r="EUQ27" s="87"/>
      <c r="EUR27" s="87"/>
      <c r="EUS27" s="87"/>
      <c r="EUT27" s="87"/>
      <c r="EUU27" s="87"/>
      <c r="EUV27" s="87"/>
      <c r="EUW27" s="87"/>
      <c r="EUX27" s="87"/>
      <c r="EUY27" s="87"/>
      <c r="EUZ27" s="87"/>
      <c r="EVA27" s="87"/>
      <c r="EVB27" s="87"/>
      <c r="EVC27" s="87"/>
      <c r="EVD27" s="87"/>
      <c r="EVE27" s="87"/>
      <c r="EVF27" s="87"/>
      <c r="EVG27" s="87"/>
      <c r="EVH27" s="87"/>
      <c r="EVI27" s="87"/>
      <c r="EVJ27" s="87"/>
      <c r="EVK27" s="87"/>
      <c r="EVL27" s="87"/>
      <c r="EVM27" s="87"/>
      <c r="EVN27" s="87"/>
      <c r="EVO27" s="87"/>
      <c r="EVP27" s="87"/>
      <c r="EVQ27" s="87"/>
      <c r="EVR27" s="87"/>
      <c r="EVS27" s="87"/>
      <c r="EVT27" s="87"/>
      <c r="EVU27" s="87"/>
      <c r="EVV27" s="87"/>
      <c r="EVW27" s="87"/>
      <c r="EVX27" s="87"/>
      <c r="EVY27" s="87"/>
      <c r="EVZ27" s="87"/>
      <c r="EWA27" s="87"/>
      <c r="EWB27" s="87"/>
      <c r="EWC27" s="87"/>
      <c r="EWD27" s="87"/>
      <c r="EWE27" s="87"/>
      <c r="EWF27" s="87"/>
      <c r="EWG27" s="87"/>
      <c r="EWH27" s="87"/>
      <c r="EWI27" s="87"/>
      <c r="EWJ27" s="87"/>
      <c r="EWK27" s="87"/>
      <c r="EWL27" s="87"/>
      <c r="EWM27" s="87"/>
      <c r="EWN27" s="87"/>
      <c r="EWO27" s="87"/>
      <c r="EWP27" s="87"/>
      <c r="EWQ27" s="87"/>
      <c r="EWR27" s="87"/>
      <c r="EWS27" s="87"/>
      <c r="EWT27" s="87"/>
      <c r="EWU27" s="87"/>
      <c r="EWV27" s="87"/>
      <c r="EWW27" s="87"/>
      <c r="EWX27" s="87"/>
      <c r="EWY27" s="87"/>
      <c r="EWZ27" s="87"/>
      <c r="EXA27" s="87"/>
      <c r="EXB27" s="87"/>
      <c r="EXC27" s="87"/>
      <c r="EXD27" s="87"/>
      <c r="EXE27" s="87"/>
      <c r="EXF27" s="87"/>
      <c r="EXG27" s="87"/>
      <c r="EXH27" s="87"/>
      <c r="EXI27" s="87"/>
      <c r="EXJ27" s="87"/>
      <c r="EXK27" s="87"/>
      <c r="EXL27" s="87"/>
      <c r="EXM27" s="87"/>
      <c r="EXN27" s="87"/>
      <c r="EXO27" s="87"/>
      <c r="EXP27" s="87"/>
      <c r="EXQ27" s="87"/>
      <c r="EXR27" s="87"/>
      <c r="EXS27" s="87"/>
      <c r="EXT27" s="87"/>
      <c r="EXU27" s="87"/>
      <c r="EXV27" s="87"/>
      <c r="EXW27" s="87"/>
      <c r="EXX27" s="87"/>
      <c r="EXY27" s="87"/>
      <c r="EXZ27" s="87"/>
      <c r="EYA27" s="87"/>
      <c r="EYB27" s="87"/>
      <c r="EYC27" s="87"/>
      <c r="EYD27" s="87"/>
      <c r="EYE27" s="87"/>
      <c r="EYF27" s="87"/>
      <c r="EYG27" s="87"/>
      <c r="EYH27" s="87"/>
      <c r="EYI27" s="87"/>
      <c r="EYJ27" s="87"/>
      <c r="EYK27" s="87"/>
      <c r="EYL27" s="87"/>
      <c r="EYM27" s="87"/>
      <c r="EYN27" s="87"/>
      <c r="EYO27" s="87"/>
      <c r="EYP27" s="87"/>
      <c r="EYQ27" s="87"/>
      <c r="EYR27" s="87"/>
      <c r="EYS27" s="87"/>
      <c r="EYT27" s="87"/>
      <c r="EYU27" s="87"/>
      <c r="EYV27" s="87"/>
      <c r="EYW27" s="87"/>
      <c r="EYX27" s="87"/>
      <c r="EYY27" s="87"/>
      <c r="EYZ27" s="87"/>
      <c r="EZA27" s="87"/>
      <c r="EZB27" s="87"/>
      <c r="EZC27" s="87"/>
      <c r="EZD27" s="87"/>
      <c r="EZE27" s="87"/>
      <c r="EZF27" s="87"/>
      <c r="EZG27" s="87"/>
      <c r="EZH27" s="87"/>
      <c r="EZI27" s="87"/>
      <c r="EZJ27" s="87"/>
      <c r="EZK27" s="87"/>
      <c r="EZL27" s="87"/>
      <c r="EZM27" s="87"/>
      <c r="EZN27" s="87"/>
      <c r="EZO27" s="87"/>
      <c r="EZP27" s="87"/>
      <c r="EZQ27" s="87"/>
      <c r="EZR27" s="87"/>
      <c r="EZS27" s="87"/>
      <c r="EZT27" s="87"/>
      <c r="EZU27" s="87"/>
      <c r="EZV27" s="87"/>
      <c r="EZW27" s="87"/>
      <c r="EZX27" s="87"/>
      <c r="EZY27" s="87"/>
      <c r="EZZ27" s="87"/>
      <c r="FAA27" s="87"/>
      <c r="FAB27" s="87"/>
      <c r="FAC27" s="87"/>
      <c r="FAD27" s="87"/>
      <c r="FAE27" s="87"/>
      <c r="FAF27" s="87"/>
      <c r="FAG27" s="87"/>
      <c r="FAH27" s="87"/>
      <c r="FAI27" s="87"/>
      <c r="FAJ27" s="87"/>
      <c r="FAK27" s="87"/>
      <c r="FAL27" s="87"/>
      <c r="FAM27" s="87"/>
      <c r="FAN27" s="87"/>
      <c r="FAO27" s="87"/>
      <c r="FAP27" s="87"/>
      <c r="FAQ27" s="87"/>
      <c r="FAR27" s="87"/>
      <c r="FAS27" s="87"/>
      <c r="FAT27" s="87"/>
      <c r="FAU27" s="87"/>
      <c r="FAV27" s="87"/>
      <c r="FAW27" s="87"/>
      <c r="FAX27" s="87"/>
      <c r="FAY27" s="87"/>
      <c r="FAZ27" s="87"/>
      <c r="FBA27" s="87"/>
      <c r="FBB27" s="87"/>
      <c r="FBC27" s="87"/>
      <c r="FBD27" s="87"/>
      <c r="FBE27" s="87"/>
      <c r="FBF27" s="87"/>
      <c r="FBG27" s="87"/>
      <c r="FBH27" s="87"/>
      <c r="FBI27" s="87"/>
      <c r="FBJ27" s="87"/>
      <c r="FBK27" s="87"/>
      <c r="FBL27" s="87"/>
      <c r="FBM27" s="87"/>
      <c r="FBN27" s="87"/>
      <c r="FBO27" s="87"/>
      <c r="FBP27" s="87"/>
      <c r="FBQ27" s="87"/>
      <c r="FBR27" s="87"/>
      <c r="FBS27" s="87"/>
      <c r="FBT27" s="87"/>
      <c r="FBU27" s="87"/>
      <c r="FBV27" s="87"/>
      <c r="FBW27" s="87"/>
      <c r="FBX27" s="87"/>
      <c r="FBY27" s="87"/>
      <c r="FBZ27" s="87"/>
      <c r="FCA27" s="87"/>
      <c r="FCB27" s="87"/>
      <c r="FCC27" s="87"/>
      <c r="FCD27" s="87"/>
      <c r="FCE27" s="87"/>
      <c r="FCF27" s="87"/>
      <c r="FCG27" s="87"/>
      <c r="FCH27" s="87"/>
      <c r="FCI27" s="87"/>
      <c r="FCJ27" s="87"/>
      <c r="FCK27" s="87"/>
      <c r="FCL27" s="87"/>
      <c r="FCM27" s="87"/>
      <c r="FCN27" s="87"/>
      <c r="FCO27" s="87"/>
      <c r="FCP27" s="87"/>
      <c r="FCQ27" s="87"/>
      <c r="FCR27" s="87"/>
      <c r="FCS27" s="87"/>
      <c r="FCT27" s="87"/>
      <c r="FCU27" s="87"/>
      <c r="FCV27" s="87"/>
      <c r="FCW27" s="87"/>
      <c r="FCX27" s="87"/>
      <c r="FCY27" s="87"/>
      <c r="FCZ27" s="87"/>
      <c r="FDA27" s="87"/>
      <c r="FDB27" s="87"/>
      <c r="FDC27" s="87"/>
      <c r="FDD27" s="87"/>
      <c r="FDE27" s="87"/>
      <c r="FDF27" s="87"/>
      <c r="FDG27" s="87"/>
      <c r="FDH27" s="87"/>
      <c r="FDI27" s="87"/>
      <c r="FDJ27" s="87"/>
      <c r="FDK27" s="87"/>
      <c r="FDL27" s="87"/>
      <c r="FDM27" s="87"/>
      <c r="FDN27" s="87"/>
      <c r="FDO27" s="87"/>
      <c r="FDP27" s="87"/>
      <c r="FDQ27" s="87"/>
      <c r="FDR27" s="87"/>
      <c r="FDS27" s="87"/>
      <c r="FDT27" s="87"/>
      <c r="FDU27" s="87"/>
      <c r="FDV27" s="87"/>
      <c r="FDW27" s="87"/>
      <c r="FDX27" s="87"/>
      <c r="FDY27" s="87"/>
      <c r="FDZ27" s="87"/>
      <c r="FEA27" s="87"/>
      <c r="FEB27" s="87"/>
      <c r="FEC27" s="87"/>
      <c r="FED27" s="87"/>
      <c r="FEE27" s="87"/>
      <c r="FEF27" s="87"/>
      <c r="FEG27" s="87"/>
      <c r="FEH27" s="87"/>
      <c r="FEI27" s="87"/>
      <c r="FEJ27" s="87"/>
      <c r="FEK27" s="87"/>
      <c r="FEL27" s="87"/>
      <c r="FEM27" s="87"/>
      <c r="FEN27" s="87"/>
      <c r="FEO27" s="87"/>
      <c r="FEP27" s="87"/>
      <c r="FEQ27" s="87"/>
      <c r="FER27" s="87"/>
      <c r="FES27" s="87"/>
      <c r="FET27" s="87"/>
      <c r="FEU27" s="87"/>
      <c r="FEV27" s="87"/>
      <c r="FEW27" s="87"/>
      <c r="FEX27" s="87"/>
      <c r="FEY27" s="87"/>
      <c r="FEZ27" s="87"/>
      <c r="FFA27" s="87"/>
      <c r="FFB27" s="87"/>
      <c r="FFC27" s="87"/>
      <c r="FFD27" s="87"/>
      <c r="FFE27" s="87"/>
      <c r="FFF27" s="87"/>
      <c r="FFG27" s="87"/>
      <c r="FFH27" s="87"/>
      <c r="FFI27" s="87"/>
      <c r="FFJ27" s="87"/>
      <c r="FFK27" s="87"/>
      <c r="FFL27" s="87"/>
      <c r="FFM27" s="87"/>
      <c r="FFN27" s="87"/>
      <c r="FFO27" s="87"/>
      <c r="FFP27" s="87"/>
      <c r="FFQ27" s="87"/>
      <c r="FFR27" s="87"/>
      <c r="FFS27" s="87"/>
      <c r="FFT27" s="87"/>
      <c r="FFU27" s="87"/>
      <c r="FFV27" s="87"/>
      <c r="FFW27" s="87"/>
      <c r="FFX27" s="87"/>
      <c r="FFY27" s="87"/>
      <c r="FFZ27" s="87"/>
      <c r="FGA27" s="87"/>
      <c r="FGB27" s="87"/>
      <c r="FGC27" s="87"/>
      <c r="FGD27" s="87"/>
      <c r="FGE27" s="87"/>
      <c r="FGF27" s="87"/>
      <c r="FGG27" s="87"/>
      <c r="FGH27" s="87"/>
      <c r="FGI27" s="87"/>
      <c r="FGJ27" s="87"/>
      <c r="FGK27" s="87"/>
      <c r="FGL27" s="87"/>
      <c r="FGM27" s="87"/>
      <c r="FGN27" s="87"/>
      <c r="FGO27" s="87"/>
      <c r="FGP27" s="87"/>
      <c r="FGQ27" s="87"/>
      <c r="FGR27" s="87"/>
      <c r="FGS27" s="87"/>
      <c r="FGT27" s="87"/>
      <c r="FGU27" s="87"/>
      <c r="FGV27" s="87"/>
      <c r="FGW27" s="87"/>
      <c r="FGX27" s="87"/>
      <c r="FGY27" s="87"/>
      <c r="FGZ27" s="87"/>
      <c r="FHA27" s="87"/>
      <c r="FHB27" s="87"/>
      <c r="FHC27" s="87"/>
      <c r="FHD27" s="87"/>
      <c r="FHE27" s="87"/>
      <c r="FHF27" s="87"/>
      <c r="FHG27" s="87"/>
      <c r="FHH27" s="87"/>
      <c r="FHI27" s="87"/>
      <c r="FHJ27" s="87"/>
      <c r="FHK27" s="87"/>
      <c r="FHL27" s="87"/>
      <c r="FHM27" s="87"/>
      <c r="FHN27" s="87"/>
      <c r="FHO27" s="87"/>
      <c r="FHP27" s="87"/>
      <c r="FHQ27" s="87"/>
      <c r="FHR27" s="87"/>
      <c r="FHS27" s="87"/>
      <c r="FHT27" s="87"/>
      <c r="FHU27" s="87"/>
      <c r="FHV27" s="87"/>
      <c r="FHW27" s="87"/>
      <c r="FHX27" s="87"/>
      <c r="FHY27" s="87"/>
      <c r="FHZ27" s="87"/>
      <c r="FIA27" s="87"/>
      <c r="FIB27" s="87"/>
      <c r="FIC27" s="87"/>
      <c r="FID27" s="87"/>
      <c r="FIE27" s="87"/>
      <c r="FIF27" s="87"/>
      <c r="FIG27" s="87"/>
      <c r="FIH27" s="87"/>
      <c r="FII27" s="87"/>
      <c r="FIJ27" s="87"/>
      <c r="FIK27" s="87"/>
      <c r="FIL27" s="87"/>
      <c r="FIM27" s="87"/>
      <c r="FIN27" s="87"/>
      <c r="FIO27" s="87"/>
      <c r="FIP27" s="87"/>
      <c r="FIQ27" s="87"/>
      <c r="FIR27" s="87"/>
      <c r="FIS27" s="87"/>
      <c r="FIT27" s="87"/>
      <c r="FIU27" s="87"/>
      <c r="FIV27" s="87"/>
      <c r="FIW27" s="87"/>
      <c r="FIX27" s="87"/>
      <c r="FIY27" s="87"/>
      <c r="FIZ27" s="87"/>
      <c r="FJA27" s="87"/>
      <c r="FJB27" s="87"/>
      <c r="FJC27" s="87"/>
      <c r="FJD27" s="87"/>
      <c r="FJE27" s="87"/>
      <c r="FJF27" s="87"/>
      <c r="FJG27" s="87"/>
      <c r="FJH27" s="87"/>
      <c r="FJI27" s="87"/>
      <c r="FJJ27" s="87"/>
      <c r="FJK27" s="87"/>
      <c r="FJL27" s="87"/>
      <c r="FJM27" s="87"/>
      <c r="FJN27" s="87"/>
      <c r="FJO27" s="87"/>
      <c r="FJP27" s="87"/>
      <c r="FJQ27" s="87"/>
      <c r="FJR27" s="87"/>
      <c r="FJS27" s="87"/>
      <c r="FJT27" s="87"/>
      <c r="FJU27" s="87"/>
      <c r="FJV27" s="87"/>
      <c r="FJW27" s="87"/>
      <c r="FJX27" s="87"/>
      <c r="FJY27" s="87"/>
      <c r="FJZ27" s="87"/>
      <c r="FKA27" s="87"/>
      <c r="FKB27" s="87"/>
      <c r="FKC27" s="87"/>
      <c r="FKD27" s="87"/>
      <c r="FKE27" s="87"/>
      <c r="FKF27" s="87"/>
      <c r="FKG27" s="87"/>
      <c r="FKH27" s="87"/>
      <c r="FKI27" s="87"/>
      <c r="FKJ27" s="87"/>
      <c r="FKK27" s="87"/>
      <c r="FKL27" s="87"/>
      <c r="FKM27" s="87"/>
      <c r="FKN27" s="87"/>
      <c r="FKO27" s="87"/>
      <c r="FKP27" s="87"/>
      <c r="FKQ27" s="87"/>
      <c r="FKR27" s="87"/>
      <c r="FKS27" s="87"/>
      <c r="FKT27" s="87"/>
      <c r="FKU27" s="87"/>
      <c r="FKV27" s="87"/>
      <c r="FKW27" s="87"/>
      <c r="FKX27" s="87"/>
      <c r="FKY27" s="87"/>
      <c r="FKZ27" s="87"/>
      <c r="FLA27" s="87"/>
      <c r="FLB27" s="87"/>
      <c r="FLC27" s="87"/>
      <c r="FLD27" s="87"/>
      <c r="FLE27" s="87"/>
      <c r="FLF27" s="87"/>
      <c r="FLG27" s="87"/>
      <c r="FLH27" s="87"/>
      <c r="FLI27" s="87"/>
      <c r="FLJ27" s="87"/>
      <c r="FLK27" s="87"/>
      <c r="FLL27" s="87"/>
      <c r="FLM27" s="87"/>
      <c r="FLN27" s="87"/>
      <c r="FLO27" s="87"/>
      <c r="FLP27" s="87"/>
      <c r="FLQ27" s="87"/>
      <c r="FLR27" s="87"/>
      <c r="FLS27" s="87"/>
      <c r="FLT27" s="87"/>
      <c r="FLU27" s="87"/>
      <c r="FLV27" s="87"/>
      <c r="FLW27" s="87"/>
      <c r="FLX27" s="87"/>
      <c r="FLY27" s="87"/>
      <c r="FLZ27" s="87"/>
      <c r="FMA27" s="87"/>
      <c r="FMB27" s="87"/>
      <c r="FMC27" s="87"/>
      <c r="FMD27" s="87"/>
      <c r="FME27" s="87"/>
      <c r="FMF27" s="87"/>
      <c r="FMG27" s="87"/>
      <c r="FMH27" s="87"/>
      <c r="FMI27" s="87"/>
      <c r="FMJ27" s="87"/>
      <c r="FMK27" s="87"/>
      <c r="FML27" s="87"/>
      <c r="FMM27" s="87"/>
      <c r="FMN27" s="87"/>
      <c r="FMO27" s="87"/>
      <c r="FMP27" s="87"/>
      <c r="FMQ27" s="87"/>
      <c r="FMR27" s="87"/>
      <c r="FMS27" s="87"/>
      <c r="FMT27" s="87"/>
      <c r="FMU27" s="87"/>
      <c r="FMV27" s="87"/>
      <c r="FMW27" s="87"/>
      <c r="FMX27" s="87"/>
      <c r="FMY27" s="87"/>
      <c r="FMZ27" s="87"/>
      <c r="FNA27" s="87"/>
      <c r="FNB27" s="87"/>
      <c r="FNC27" s="87"/>
      <c r="FND27" s="87"/>
      <c r="FNE27" s="87"/>
      <c r="FNF27" s="87"/>
      <c r="FNG27" s="87"/>
      <c r="FNH27" s="87"/>
      <c r="FNI27" s="87"/>
      <c r="FNJ27" s="87"/>
      <c r="FNK27" s="87"/>
      <c r="FNL27" s="87"/>
      <c r="FNM27" s="87"/>
      <c r="FNN27" s="87"/>
      <c r="FNO27" s="87"/>
      <c r="FNP27" s="87"/>
      <c r="FNQ27" s="87"/>
      <c r="FNR27" s="87"/>
      <c r="FNS27" s="87"/>
      <c r="FNT27" s="87"/>
      <c r="FNU27" s="87"/>
      <c r="FNV27" s="87"/>
      <c r="FNW27" s="87"/>
      <c r="FNX27" s="87"/>
      <c r="FNY27" s="87"/>
      <c r="FNZ27" s="87"/>
      <c r="FOA27" s="87"/>
      <c r="FOB27" s="87"/>
      <c r="FOC27" s="87"/>
      <c r="FOD27" s="87"/>
      <c r="FOE27" s="87"/>
      <c r="FOF27" s="87"/>
      <c r="FOG27" s="87"/>
      <c r="FOH27" s="87"/>
      <c r="FOI27" s="87"/>
      <c r="FOJ27" s="87"/>
      <c r="FOK27" s="87"/>
      <c r="FOL27" s="87"/>
      <c r="FOM27" s="87"/>
      <c r="FON27" s="87"/>
      <c r="FOO27" s="87"/>
      <c r="FOP27" s="87"/>
      <c r="FOQ27" s="87"/>
      <c r="FOR27" s="87"/>
      <c r="FOS27" s="87"/>
      <c r="FOT27" s="87"/>
      <c r="FOU27" s="87"/>
      <c r="FOV27" s="87"/>
      <c r="FOW27" s="87"/>
      <c r="FOX27" s="87"/>
      <c r="FOY27" s="87"/>
      <c r="FOZ27" s="87"/>
      <c r="FPA27" s="87"/>
      <c r="FPB27" s="87"/>
      <c r="FPC27" s="87"/>
      <c r="FPD27" s="87"/>
      <c r="FPE27" s="87"/>
      <c r="FPF27" s="87"/>
      <c r="FPG27" s="87"/>
      <c r="FPH27" s="87"/>
      <c r="FPI27" s="87"/>
      <c r="FPJ27" s="87"/>
      <c r="FPK27" s="87"/>
      <c r="FPL27" s="87"/>
      <c r="FPM27" s="87"/>
      <c r="FPN27" s="87"/>
      <c r="FPO27" s="87"/>
      <c r="FPP27" s="87"/>
      <c r="FPQ27" s="87"/>
      <c r="FPR27" s="87"/>
      <c r="FPS27" s="87"/>
      <c r="FPT27" s="87"/>
      <c r="FPU27" s="87"/>
      <c r="FPV27" s="87"/>
      <c r="FPW27" s="87"/>
      <c r="FPX27" s="87"/>
      <c r="FPY27" s="87"/>
      <c r="FPZ27" s="87"/>
      <c r="FQA27" s="87"/>
      <c r="FQB27" s="87"/>
      <c r="FQC27" s="87"/>
      <c r="FQD27" s="87"/>
      <c r="FQE27" s="87"/>
      <c r="FQF27" s="87"/>
      <c r="FQG27" s="87"/>
      <c r="FQH27" s="87"/>
      <c r="FQI27" s="87"/>
      <c r="FQJ27" s="87"/>
      <c r="FQK27" s="87"/>
      <c r="FQL27" s="87"/>
      <c r="FQM27" s="87"/>
      <c r="FQN27" s="87"/>
      <c r="FQO27" s="87"/>
      <c r="FQP27" s="87"/>
      <c r="FQQ27" s="87"/>
      <c r="FQR27" s="87"/>
      <c r="FQS27" s="87"/>
      <c r="FQT27" s="87"/>
      <c r="FQU27" s="87"/>
      <c r="FQV27" s="87"/>
      <c r="FQW27" s="87"/>
      <c r="FQX27" s="87"/>
      <c r="FQY27" s="87"/>
      <c r="FQZ27" s="87"/>
      <c r="FRA27" s="87"/>
      <c r="FRB27" s="87"/>
      <c r="FRC27" s="87"/>
      <c r="FRD27" s="87"/>
      <c r="FRE27" s="87"/>
      <c r="FRF27" s="87"/>
      <c r="FRG27" s="87"/>
      <c r="FRH27" s="87"/>
      <c r="FRI27" s="87"/>
      <c r="FRJ27" s="87"/>
      <c r="FRK27" s="87"/>
      <c r="FRL27" s="87"/>
      <c r="FRM27" s="87"/>
      <c r="FRN27" s="87"/>
      <c r="FRO27" s="87"/>
      <c r="FRP27" s="87"/>
      <c r="FRQ27" s="87"/>
      <c r="FRR27" s="87"/>
      <c r="FRS27" s="87"/>
      <c r="FRT27" s="87"/>
      <c r="FRU27" s="87"/>
      <c r="FRV27" s="87"/>
      <c r="FRW27" s="87"/>
      <c r="FRX27" s="87"/>
      <c r="FRY27" s="87"/>
      <c r="FRZ27" s="87"/>
      <c r="FSA27" s="87"/>
      <c r="FSB27" s="87"/>
      <c r="FSC27" s="87"/>
      <c r="FSD27" s="87"/>
      <c r="FSE27" s="87"/>
      <c r="FSF27" s="87"/>
      <c r="FSG27" s="87"/>
      <c r="FSH27" s="87"/>
      <c r="FSI27" s="87"/>
      <c r="FSJ27" s="87"/>
      <c r="FSK27" s="87"/>
      <c r="FSL27" s="87"/>
      <c r="FSM27" s="87"/>
      <c r="FSN27" s="87"/>
      <c r="FSO27" s="87"/>
      <c r="FSP27" s="87"/>
      <c r="FSQ27" s="87"/>
      <c r="FSR27" s="87"/>
      <c r="FSS27" s="87"/>
      <c r="FST27" s="87"/>
      <c r="FSU27" s="87"/>
      <c r="FSV27" s="87"/>
      <c r="FSW27" s="87"/>
      <c r="FSX27" s="87"/>
      <c r="FSY27" s="87"/>
      <c r="FSZ27" s="87"/>
      <c r="FTA27" s="87"/>
      <c r="FTB27" s="87"/>
      <c r="FTC27" s="87"/>
      <c r="FTD27" s="87"/>
      <c r="FTE27" s="87"/>
      <c r="FTF27" s="87"/>
      <c r="FTG27" s="87"/>
      <c r="FTH27" s="87"/>
      <c r="FTI27" s="87"/>
      <c r="FTJ27" s="87"/>
      <c r="FTK27" s="87"/>
      <c r="FTL27" s="87"/>
      <c r="FTM27" s="87"/>
      <c r="FTN27" s="87"/>
      <c r="FTO27" s="87"/>
      <c r="FTP27" s="87"/>
      <c r="FTQ27" s="87"/>
      <c r="FTR27" s="87"/>
      <c r="FTS27" s="87"/>
      <c r="FTT27" s="87"/>
      <c r="FTU27" s="87"/>
      <c r="FTV27" s="87"/>
      <c r="FTW27" s="87"/>
      <c r="FTX27" s="87"/>
      <c r="FTY27" s="87"/>
      <c r="FTZ27" s="87"/>
      <c r="FUA27" s="87"/>
      <c r="FUB27" s="87"/>
      <c r="FUC27" s="87"/>
      <c r="FUD27" s="87"/>
      <c r="FUE27" s="87"/>
      <c r="FUF27" s="87"/>
      <c r="FUG27" s="87"/>
      <c r="FUH27" s="87"/>
      <c r="FUI27" s="87"/>
      <c r="FUJ27" s="87"/>
      <c r="FUK27" s="87"/>
      <c r="FUL27" s="87"/>
      <c r="FUM27" s="87"/>
      <c r="FUN27" s="87"/>
      <c r="FUO27" s="87"/>
      <c r="FUP27" s="87"/>
      <c r="FUQ27" s="87"/>
      <c r="FUR27" s="87"/>
      <c r="FUS27" s="87"/>
      <c r="FUT27" s="87"/>
      <c r="FUU27" s="87"/>
      <c r="FUV27" s="87"/>
      <c r="FUW27" s="87"/>
      <c r="FUX27" s="87"/>
      <c r="FUY27" s="87"/>
      <c r="FUZ27" s="87"/>
      <c r="FVA27" s="87"/>
      <c r="FVB27" s="87"/>
      <c r="FVC27" s="87"/>
      <c r="FVD27" s="87"/>
      <c r="FVE27" s="87"/>
      <c r="FVF27" s="87"/>
      <c r="FVG27" s="87"/>
      <c r="FVH27" s="87"/>
      <c r="FVI27" s="87"/>
      <c r="FVJ27" s="87"/>
      <c r="FVK27" s="87"/>
      <c r="FVL27" s="87"/>
      <c r="FVM27" s="87"/>
      <c r="FVN27" s="87"/>
      <c r="FVO27" s="87"/>
      <c r="FVP27" s="87"/>
      <c r="FVQ27" s="87"/>
      <c r="FVR27" s="87"/>
      <c r="FVS27" s="87"/>
      <c r="FVT27" s="87"/>
      <c r="FVU27" s="87"/>
      <c r="FVV27" s="87"/>
      <c r="FVW27" s="87"/>
      <c r="FVX27" s="87"/>
      <c r="FVY27" s="87"/>
      <c r="FVZ27" s="87"/>
      <c r="FWA27" s="87"/>
      <c r="FWB27" s="87"/>
      <c r="FWC27" s="87"/>
      <c r="FWD27" s="87"/>
      <c r="FWE27" s="87"/>
      <c r="FWF27" s="87"/>
      <c r="FWG27" s="87"/>
      <c r="FWH27" s="87"/>
      <c r="FWI27" s="87"/>
      <c r="FWJ27" s="87"/>
      <c r="FWK27" s="87"/>
      <c r="FWL27" s="87"/>
      <c r="FWM27" s="87"/>
      <c r="FWN27" s="87"/>
      <c r="FWO27" s="87"/>
      <c r="FWP27" s="87"/>
      <c r="FWQ27" s="87"/>
      <c r="FWR27" s="87"/>
      <c r="FWS27" s="87"/>
      <c r="FWT27" s="87"/>
      <c r="FWU27" s="87"/>
      <c r="FWV27" s="87"/>
      <c r="FWW27" s="87"/>
      <c r="FWX27" s="87"/>
      <c r="FWY27" s="87"/>
      <c r="FWZ27" s="87"/>
      <c r="FXA27" s="87"/>
      <c r="FXB27" s="87"/>
      <c r="FXC27" s="87"/>
      <c r="FXD27" s="87"/>
      <c r="FXE27" s="87"/>
      <c r="FXF27" s="87"/>
      <c r="FXG27" s="87"/>
      <c r="FXH27" s="87"/>
      <c r="FXI27" s="87"/>
      <c r="FXJ27" s="87"/>
      <c r="FXK27" s="87"/>
      <c r="FXL27" s="87"/>
      <c r="FXM27" s="87"/>
      <c r="FXN27" s="87"/>
      <c r="FXO27" s="87"/>
      <c r="FXP27" s="87"/>
      <c r="FXQ27" s="87"/>
      <c r="FXR27" s="87"/>
      <c r="FXS27" s="87"/>
      <c r="FXT27" s="87"/>
      <c r="FXU27" s="87"/>
      <c r="FXV27" s="87"/>
      <c r="FXW27" s="87"/>
      <c r="FXX27" s="87"/>
      <c r="FXY27" s="87"/>
      <c r="FXZ27" s="87"/>
      <c r="FYA27" s="87"/>
      <c r="FYB27" s="87"/>
      <c r="FYC27" s="87"/>
      <c r="FYD27" s="87"/>
      <c r="FYE27" s="87"/>
      <c r="FYF27" s="87"/>
      <c r="FYG27" s="87"/>
      <c r="FYH27" s="87"/>
      <c r="FYI27" s="87"/>
      <c r="FYJ27" s="87"/>
      <c r="FYK27" s="87"/>
      <c r="FYL27" s="87"/>
      <c r="FYM27" s="87"/>
      <c r="FYN27" s="87"/>
      <c r="FYO27" s="87"/>
      <c r="FYP27" s="87"/>
      <c r="FYQ27" s="87"/>
      <c r="FYR27" s="87"/>
      <c r="FYS27" s="87"/>
      <c r="FYT27" s="87"/>
      <c r="FYU27" s="87"/>
      <c r="FYV27" s="87"/>
      <c r="FYW27" s="87"/>
      <c r="FYX27" s="87"/>
      <c r="FYY27" s="87"/>
      <c r="FYZ27" s="87"/>
      <c r="FZA27" s="87"/>
      <c r="FZB27" s="87"/>
      <c r="FZC27" s="87"/>
      <c r="FZD27" s="87"/>
      <c r="FZE27" s="87"/>
      <c r="FZF27" s="87"/>
      <c r="FZG27" s="87"/>
      <c r="FZH27" s="87"/>
      <c r="FZI27" s="87"/>
      <c r="FZJ27" s="87"/>
      <c r="FZK27" s="87"/>
      <c r="FZL27" s="87"/>
      <c r="FZM27" s="87"/>
      <c r="FZN27" s="87"/>
      <c r="FZO27" s="87"/>
      <c r="FZP27" s="87"/>
      <c r="FZQ27" s="87"/>
      <c r="FZR27" s="87"/>
      <c r="FZS27" s="87"/>
      <c r="FZT27" s="87"/>
      <c r="FZU27" s="87"/>
      <c r="FZV27" s="87"/>
      <c r="FZW27" s="87"/>
      <c r="FZX27" s="87"/>
      <c r="FZY27" s="87"/>
      <c r="FZZ27" s="87"/>
      <c r="GAA27" s="87"/>
      <c r="GAB27" s="87"/>
      <c r="GAC27" s="87"/>
      <c r="GAD27" s="87"/>
      <c r="GAE27" s="87"/>
      <c r="GAF27" s="87"/>
      <c r="GAG27" s="87"/>
      <c r="GAH27" s="87"/>
      <c r="GAI27" s="87"/>
      <c r="GAJ27" s="87"/>
      <c r="GAK27" s="87"/>
      <c r="GAL27" s="87"/>
      <c r="GAM27" s="87"/>
      <c r="GAN27" s="87"/>
      <c r="GAO27" s="87"/>
      <c r="GAP27" s="87"/>
      <c r="GAQ27" s="87"/>
      <c r="GAR27" s="87"/>
      <c r="GAS27" s="87"/>
      <c r="GAT27" s="87"/>
      <c r="GAU27" s="87"/>
      <c r="GAV27" s="87"/>
      <c r="GAW27" s="87"/>
      <c r="GAX27" s="87"/>
      <c r="GAY27" s="87"/>
      <c r="GAZ27" s="87"/>
      <c r="GBA27" s="87"/>
      <c r="GBB27" s="87"/>
      <c r="GBC27" s="87"/>
      <c r="GBD27" s="87"/>
      <c r="GBE27" s="87"/>
      <c r="GBF27" s="87"/>
      <c r="GBG27" s="87"/>
      <c r="GBH27" s="87"/>
      <c r="GBI27" s="87"/>
      <c r="GBJ27" s="87"/>
      <c r="GBK27" s="87"/>
      <c r="GBL27" s="87"/>
      <c r="GBM27" s="87"/>
      <c r="GBN27" s="87"/>
      <c r="GBO27" s="87"/>
      <c r="GBP27" s="87"/>
      <c r="GBQ27" s="87"/>
      <c r="GBR27" s="87"/>
      <c r="GBS27" s="87"/>
      <c r="GBT27" s="87"/>
      <c r="GBU27" s="87"/>
      <c r="GBV27" s="87"/>
      <c r="GBW27" s="87"/>
      <c r="GBX27" s="87"/>
      <c r="GBY27" s="87"/>
      <c r="GBZ27" s="87"/>
      <c r="GCA27" s="87"/>
      <c r="GCB27" s="87"/>
      <c r="GCC27" s="87"/>
      <c r="GCD27" s="87"/>
      <c r="GCE27" s="87"/>
      <c r="GCF27" s="87"/>
      <c r="GCG27" s="87"/>
      <c r="GCH27" s="87"/>
      <c r="GCI27" s="87"/>
      <c r="GCJ27" s="87"/>
      <c r="GCK27" s="87"/>
      <c r="GCL27" s="87"/>
      <c r="GCM27" s="87"/>
      <c r="GCN27" s="87"/>
      <c r="GCO27" s="87"/>
      <c r="GCP27" s="87"/>
      <c r="GCQ27" s="87"/>
      <c r="GCR27" s="87"/>
      <c r="GCS27" s="87"/>
      <c r="GCT27" s="87"/>
      <c r="GCU27" s="87"/>
      <c r="GCV27" s="87"/>
      <c r="GCW27" s="87"/>
      <c r="GCX27" s="87"/>
      <c r="GCY27" s="87"/>
      <c r="GCZ27" s="87"/>
      <c r="GDA27" s="87"/>
      <c r="GDB27" s="87"/>
      <c r="GDC27" s="87"/>
      <c r="GDD27" s="87"/>
      <c r="GDE27" s="87"/>
      <c r="GDF27" s="87"/>
      <c r="GDG27" s="87"/>
      <c r="GDH27" s="87"/>
      <c r="GDI27" s="87"/>
      <c r="GDJ27" s="87"/>
      <c r="GDK27" s="87"/>
      <c r="GDL27" s="87"/>
      <c r="GDM27" s="87"/>
      <c r="GDN27" s="87"/>
      <c r="GDO27" s="87"/>
      <c r="GDP27" s="87"/>
      <c r="GDQ27" s="87"/>
      <c r="GDR27" s="87"/>
      <c r="GDS27" s="87"/>
      <c r="GDT27" s="87"/>
      <c r="GDU27" s="87"/>
      <c r="GDV27" s="87"/>
      <c r="GDW27" s="87"/>
      <c r="GDX27" s="87"/>
      <c r="GDY27" s="87"/>
      <c r="GDZ27" s="87"/>
      <c r="GEA27" s="87"/>
      <c r="GEB27" s="87"/>
      <c r="GEC27" s="87"/>
      <c r="GED27" s="87"/>
      <c r="GEE27" s="87"/>
      <c r="GEF27" s="87"/>
      <c r="GEG27" s="87"/>
      <c r="GEH27" s="87"/>
      <c r="GEI27" s="87"/>
      <c r="GEJ27" s="87"/>
      <c r="GEK27" s="87"/>
      <c r="GEL27" s="87"/>
      <c r="GEM27" s="87"/>
      <c r="GEN27" s="87"/>
      <c r="GEO27" s="87"/>
      <c r="GEP27" s="87"/>
      <c r="GEQ27" s="87"/>
      <c r="GER27" s="87"/>
      <c r="GES27" s="87"/>
      <c r="GET27" s="87"/>
      <c r="GEU27" s="87"/>
      <c r="GEV27" s="87"/>
      <c r="GEW27" s="87"/>
      <c r="GEX27" s="87"/>
      <c r="GEY27" s="87"/>
      <c r="GEZ27" s="87"/>
      <c r="GFA27" s="87"/>
      <c r="GFB27" s="87"/>
      <c r="GFC27" s="87"/>
      <c r="GFD27" s="87"/>
      <c r="GFE27" s="87"/>
      <c r="GFF27" s="87"/>
      <c r="GFG27" s="87"/>
      <c r="GFH27" s="87"/>
      <c r="GFI27" s="87"/>
      <c r="GFJ27" s="87"/>
      <c r="GFK27" s="87"/>
      <c r="GFL27" s="87"/>
      <c r="GFM27" s="87"/>
      <c r="GFN27" s="87"/>
      <c r="GFO27" s="87"/>
      <c r="GFP27" s="87"/>
      <c r="GFQ27" s="87"/>
      <c r="GFR27" s="87"/>
      <c r="GFS27" s="87"/>
      <c r="GFT27" s="87"/>
      <c r="GFU27" s="87"/>
      <c r="GFV27" s="87"/>
      <c r="GFW27" s="87"/>
      <c r="GFX27" s="87"/>
      <c r="GFY27" s="87"/>
      <c r="GFZ27" s="87"/>
      <c r="GGA27" s="87"/>
      <c r="GGB27" s="87"/>
      <c r="GGC27" s="87"/>
      <c r="GGD27" s="87"/>
      <c r="GGE27" s="87"/>
      <c r="GGF27" s="87"/>
      <c r="GGG27" s="87"/>
      <c r="GGH27" s="87"/>
      <c r="GGI27" s="87"/>
      <c r="GGJ27" s="87"/>
      <c r="GGK27" s="87"/>
      <c r="GGL27" s="87"/>
      <c r="GGM27" s="87"/>
      <c r="GGN27" s="87"/>
      <c r="GGO27" s="87"/>
      <c r="GGP27" s="87"/>
      <c r="GGQ27" s="87"/>
      <c r="GGR27" s="87"/>
      <c r="GGS27" s="87"/>
      <c r="GGT27" s="87"/>
      <c r="GGU27" s="87"/>
      <c r="GGV27" s="87"/>
      <c r="GGW27" s="87"/>
      <c r="GGX27" s="87"/>
      <c r="GGY27" s="87"/>
      <c r="GGZ27" s="87"/>
      <c r="GHA27" s="87"/>
      <c r="GHB27" s="87"/>
      <c r="GHC27" s="87"/>
      <c r="GHD27" s="87"/>
      <c r="GHE27" s="87"/>
      <c r="GHF27" s="87"/>
      <c r="GHG27" s="87"/>
      <c r="GHH27" s="87"/>
      <c r="GHI27" s="87"/>
      <c r="GHJ27" s="87"/>
      <c r="GHK27" s="87"/>
      <c r="GHL27" s="87"/>
      <c r="GHM27" s="87"/>
      <c r="GHN27" s="87"/>
      <c r="GHO27" s="87"/>
      <c r="GHP27" s="87"/>
      <c r="GHQ27" s="87"/>
      <c r="GHR27" s="87"/>
      <c r="GHS27" s="87"/>
      <c r="GHT27" s="87"/>
      <c r="GHU27" s="87"/>
      <c r="GHV27" s="87"/>
      <c r="GHW27" s="87"/>
      <c r="GHX27" s="87"/>
      <c r="GHY27" s="87"/>
      <c r="GHZ27" s="87"/>
      <c r="GIA27" s="87"/>
      <c r="GIB27" s="87"/>
      <c r="GIC27" s="87"/>
      <c r="GID27" s="87"/>
      <c r="GIE27" s="87"/>
      <c r="GIF27" s="87"/>
      <c r="GIG27" s="87"/>
      <c r="GIH27" s="87"/>
      <c r="GII27" s="87"/>
      <c r="GIJ27" s="87"/>
      <c r="GIK27" s="87"/>
      <c r="GIL27" s="87"/>
      <c r="GIM27" s="87"/>
      <c r="GIN27" s="87"/>
      <c r="GIO27" s="87"/>
      <c r="GIP27" s="87"/>
      <c r="GIQ27" s="87"/>
      <c r="GIR27" s="87"/>
      <c r="GIS27" s="87"/>
      <c r="GIT27" s="87"/>
      <c r="GIU27" s="87"/>
      <c r="GIV27" s="87"/>
      <c r="GIW27" s="87"/>
      <c r="GIX27" s="87"/>
      <c r="GIY27" s="87"/>
      <c r="GIZ27" s="87"/>
      <c r="GJA27" s="87"/>
      <c r="GJB27" s="87"/>
      <c r="GJC27" s="87"/>
      <c r="GJD27" s="87"/>
      <c r="GJE27" s="87"/>
      <c r="GJF27" s="87"/>
      <c r="GJG27" s="87"/>
      <c r="GJH27" s="87"/>
      <c r="GJI27" s="87"/>
      <c r="GJJ27" s="87"/>
      <c r="GJK27" s="87"/>
      <c r="GJL27" s="87"/>
      <c r="GJM27" s="87"/>
      <c r="GJN27" s="87"/>
      <c r="GJO27" s="87"/>
      <c r="GJP27" s="87"/>
      <c r="GJQ27" s="87"/>
      <c r="GJR27" s="87"/>
      <c r="GJS27" s="87"/>
      <c r="GJT27" s="87"/>
      <c r="GJU27" s="87"/>
      <c r="GJV27" s="87"/>
      <c r="GJW27" s="87"/>
      <c r="GJX27" s="87"/>
      <c r="GJY27" s="87"/>
      <c r="GJZ27" s="87"/>
      <c r="GKA27" s="87"/>
      <c r="GKB27" s="87"/>
      <c r="GKC27" s="87"/>
      <c r="GKD27" s="87"/>
      <c r="GKE27" s="87"/>
      <c r="GKF27" s="87"/>
      <c r="GKG27" s="87"/>
      <c r="GKH27" s="87"/>
      <c r="GKI27" s="87"/>
      <c r="GKJ27" s="87"/>
      <c r="GKK27" s="87"/>
      <c r="GKL27" s="87"/>
      <c r="GKM27" s="87"/>
      <c r="GKN27" s="87"/>
      <c r="GKO27" s="87"/>
      <c r="GKP27" s="87"/>
      <c r="GKQ27" s="87"/>
      <c r="GKR27" s="87"/>
      <c r="GKS27" s="87"/>
      <c r="GKT27" s="87"/>
      <c r="GKU27" s="87"/>
      <c r="GKV27" s="87"/>
      <c r="GKW27" s="87"/>
      <c r="GKX27" s="87"/>
      <c r="GKY27" s="87"/>
      <c r="GKZ27" s="87"/>
      <c r="GLA27" s="87"/>
      <c r="GLB27" s="87"/>
      <c r="GLC27" s="87"/>
      <c r="GLD27" s="87"/>
      <c r="GLE27" s="87"/>
      <c r="GLF27" s="87"/>
      <c r="GLG27" s="87"/>
      <c r="GLH27" s="87"/>
      <c r="GLI27" s="87"/>
      <c r="GLJ27" s="87"/>
      <c r="GLK27" s="87"/>
      <c r="GLL27" s="87"/>
      <c r="GLM27" s="87"/>
      <c r="GLN27" s="87"/>
      <c r="GLO27" s="87"/>
      <c r="GLP27" s="87"/>
      <c r="GLQ27" s="87"/>
      <c r="GLR27" s="87"/>
      <c r="GLS27" s="87"/>
      <c r="GLT27" s="87"/>
      <c r="GLU27" s="87"/>
      <c r="GLV27" s="87"/>
      <c r="GLW27" s="87"/>
      <c r="GLX27" s="87"/>
      <c r="GLY27" s="87"/>
      <c r="GLZ27" s="87"/>
      <c r="GMA27" s="87"/>
      <c r="GMB27" s="87"/>
      <c r="GMC27" s="87"/>
      <c r="GMD27" s="87"/>
      <c r="GME27" s="87"/>
      <c r="GMF27" s="87"/>
      <c r="GMG27" s="87"/>
      <c r="GMH27" s="87"/>
      <c r="GMI27" s="87"/>
      <c r="GMJ27" s="87"/>
      <c r="GMK27" s="87"/>
      <c r="GML27" s="87"/>
      <c r="GMM27" s="87"/>
      <c r="GMN27" s="87"/>
      <c r="GMO27" s="87"/>
      <c r="GMP27" s="87"/>
      <c r="GMQ27" s="87"/>
      <c r="GMR27" s="87"/>
      <c r="GMS27" s="87"/>
      <c r="GMT27" s="87"/>
      <c r="GMU27" s="87"/>
      <c r="GMV27" s="87"/>
      <c r="GMW27" s="87"/>
      <c r="GMX27" s="87"/>
      <c r="GMY27" s="87"/>
      <c r="GMZ27" s="87"/>
      <c r="GNA27" s="87"/>
      <c r="GNB27" s="87"/>
      <c r="GNC27" s="87"/>
      <c r="GND27" s="87"/>
      <c r="GNE27" s="87"/>
      <c r="GNF27" s="87"/>
      <c r="GNG27" s="87"/>
      <c r="GNH27" s="87"/>
      <c r="GNI27" s="87"/>
      <c r="GNJ27" s="87"/>
      <c r="GNK27" s="87"/>
      <c r="GNL27" s="87"/>
      <c r="GNM27" s="87"/>
      <c r="GNN27" s="87"/>
      <c r="GNO27" s="87"/>
      <c r="GNP27" s="87"/>
      <c r="GNQ27" s="87"/>
      <c r="GNR27" s="87"/>
      <c r="GNS27" s="87"/>
      <c r="GNT27" s="87"/>
      <c r="GNU27" s="87"/>
      <c r="GNV27" s="87"/>
      <c r="GNW27" s="87"/>
      <c r="GNX27" s="87"/>
      <c r="GNY27" s="87"/>
      <c r="GNZ27" s="87"/>
      <c r="GOA27" s="87"/>
      <c r="GOB27" s="87"/>
      <c r="GOC27" s="87"/>
      <c r="GOD27" s="87"/>
      <c r="GOE27" s="87"/>
      <c r="GOF27" s="87"/>
      <c r="GOG27" s="87"/>
      <c r="GOH27" s="87"/>
      <c r="GOI27" s="87"/>
      <c r="GOJ27" s="87"/>
      <c r="GOK27" s="87"/>
      <c r="GOL27" s="87"/>
      <c r="GOM27" s="87"/>
      <c r="GON27" s="87"/>
      <c r="GOO27" s="87"/>
      <c r="GOP27" s="87"/>
      <c r="GOQ27" s="87"/>
      <c r="GOR27" s="87"/>
      <c r="GOS27" s="87"/>
      <c r="GOT27" s="87"/>
      <c r="GOU27" s="87"/>
      <c r="GOV27" s="87"/>
      <c r="GOW27" s="87"/>
      <c r="GOX27" s="87"/>
      <c r="GOY27" s="87"/>
      <c r="GOZ27" s="87"/>
      <c r="GPA27" s="87"/>
      <c r="GPB27" s="87"/>
      <c r="GPC27" s="87"/>
      <c r="GPD27" s="87"/>
      <c r="GPE27" s="87"/>
      <c r="GPF27" s="87"/>
      <c r="GPG27" s="87"/>
      <c r="GPH27" s="87"/>
      <c r="GPI27" s="87"/>
      <c r="GPJ27" s="87"/>
      <c r="GPK27" s="87"/>
      <c r="GPL27" s="87"/>
      <c r="GPM27" s="87"/>
      <c r="GPN27" s="87"/>
      <c r="GPO27" s="87"/>
      <c r="GPP27" s="87"/>
      <c r="GPQ27" s="87"/>
      <c r="GPR27" s="87"/>
      <c r="GPS27" s="87"/>
      <c r="GPT27" s="87"/>
      <c r="GPU27" s="87"/>
      <c r="GPV27" s="87"/>
      <c r="GPW27" s="87"/>
      <c r="GPX27" s="87"/>
      <c r="GPY27" s="87"/>
      <c r="GPZ27" s="87"/>
      <c r="GQA27" s="87"/>
      <c r="GQB27" s="87"/>
      <c r="GQC27" s="87"/>
      <c r="GQD27" s="87"/>
      <c r="GQE27" s="87"/>
      <c r="GQF27" s="87"/>
      <c r="GQG27" s="87"/>
      <c r="GQH27" s="87"/>
      <c r="GQI27" s="87"/>
      <c r="GQJ27" s="87"/>
      <c r="GQK27" s="87"/>
      <c r="GQL27" s="87"/>
      <c r="GQM27" s="87"/>
      <c r="GQN27" s="87"/>
      <c r="GQO27" s="87"/>
      <c r="GQP27" s="87"/>
      <c r="GQQ27" s="87"/>
      <c r="GQR27" s="87"/>
      <c r="GQS27" s="87"/>
      <c r="GQT27" s="87"/>
      <c r="GQU27" s="87"/>
      <c r="GQV27" s="87"/>
      <c r="GQW27" s="87"/>
      <c r="GQX27" s="87"/>
      <c r="GQY27" s="87"/>
      <c r="GQZ27" s="87"/>
      <c r="GRA27" s="87"/>
      <c r="GRB27" s="87"/>
      <c r="GRC27" s="87"/>
      <c r="GRD27" s="87"/>
      <c r="GRE27" s="87"/>
      <c r="GRF27" s="87"/>
      <c r="GRG27" s="87"/>
      <c r="GRH27" s="87"/>
      <c r="GRI27" s="87"/>
      <c r="GRJ27" s="87"/>
      <c r="GRK27" s="87"/>
      <c r="GRL27" s="87"/>
      <c r="GRM27" s="87"/>
      <c r="GRN27" s="87"/>
      <c r="GRO27" s="87"/>
      <c r="GRP27" s="87"/>
      <c r="GRQ27" s="87"/>
      <c r="GRR27" s="87"/>
      <c r="GRS27" s="87"/>
      <c r="GRT27" s="87"/>
      <c r="GRU27" s="87"/>
      <c r="GRV27" s="87"/>
      <c r="GRW27" s="87"/>
      <c r="GRX27" s="87"/>
      <c r="GRY27" s="87"/>
      <c r="GRZ27" s="87"/>
      <c r="GSA27" s="87"/>
      <c r="GSB27" s="87"/>
      <c r="GSC27" s="87"/>
      <c r="GSD27" s="87"/>
      <c r="GSE27" s="87"/>
      <c r="GSF27" s="87"/>
      <c r="GSG27" s="87"/>
      <c r="GSH27" s="87"/>
      <c r="GSI27" s="87"/>
      <c r="GSJ27" s="87"/>
      <c r="GSK27" s="87"/>
      <c r="GSL27" s="87"/>
      <c r="GSM27" s="87"/>
      <c r="GSN27" s="87"/>
      <c r="GSO27" s="87"/>
      <c r="GSP27" s="87"/>
      <c r="GSQ27" s="87"/>
      <c r="GSR27" s="87"/>
      <c r="GSS27" s="87"/>
      <c r="GST27" s="87"/>
      <c r="GSU27" s="87"/>
      <c r="GSV27" s="87"/>
      <c r="GSW27" s="87"/>
      <c r="GSX27" s="87"/>
      <c r="GSY27" s="87"/>
      <c r="GSZ27" s="87"/>
      <c r="GTA27" s="87"/>
      <c r="GTB27" s="87"/>
      <c r="GTC27" s="87"/>
      <c r="GTD27" s="87"/>
      <c r="GTE27" s="87"/>
      <c r="GTF27" s="87"/>
      <c r="GTG27" s="87"/>
      <c r="GTH27" s="87"/>
      <c r="GTI27" s="87"/>
      <c r="GTJ27" s="87"/>
      <c r="GTK27" s="87"/>
      <c r="GTL27" s="87"/>
      <c r="GTM27" s="87"/>
      <c r="GTN27" s="87"/>
      <c r="GTO27" s="87"/>
      <c r="GTP27" s="87"/>
      <c r="GTQ27" s="87"/>
      <c r="GTR27" s="87"/>
      <c r="GTS27" s="87"/>
      <c r="GTT27" s="87"/>
      <c r="GTU27" s="87"/>
      <c r="GTV27" s="87"/>
      <c r="GTW27" s="87"/>
      <c r="GTX27" s="87"/>
      <c r="GTY27" s="87"/>
      <c r="GTZ27" s="87"/>
      <c r="GUA27" s="87"/>
      <c r="GUB27" s="87"/>
      <c r="GUC27" s="87"/>
      <c r="GUD27" s="87"/>
      <c r="GUE27" s="87"/>
      <c r="GUF27" s="87"/>
      <c r="GUG27" s="87"/>
      <c r="GUH27" s="87"/>
      <c r="GUI27" s="87"/>
      <c r="GUJ27" s="87"/>
      <c r="GUK27" s="87"/>
      <c r="GUL27" s="87"/>
      <c r="GUM27" s="87"/>
      <c r="GUN27" s="87"/>
      <c r="GUO27" s="87"/>
      <c r="GUP27" s="87"/>
      <c r="GUQ27" s="87"/>
      <c r="GUR27" s="87"/>
      <c r="GUS27" s="87"/>
      <c r="GUT27" s="87"/>
      <c r="GUU27" s="87"/>
      <c r="GUV27" s="87"/>
      <c r="GUW27" s="87"/>
      <c r="GUX27" s="87"/>
      <c r="GUY27" s="87"/>
      <c r="GUZ27" s="87"/>
      <c r="GVA27" s="87"/>
      <c r="GVB27" s="87"/>
      <c r="GVC27" s="87"/>
      <c r="GVD27" s="87"/>
      <c r="GVE27" s="87"/>
      <c r="GVF27" s="87"/>
      <c r="GVG27" s="87"/>
      <c r="GVH27" s="87"/>
      <c r="GVI27" s="87"/>
      <c r="GVJ27" s="87"/>
      <c r="GVK27" s="87"/>
      <c r="GVL27" s="87"/>
      <c r="GVM27" s="87"/>
      <c r="GVN27" s="87"/>
      <c r="GVO27" s="87"/>
      <c r="GVP27" s="87"/>
      <c r="GVQ27" s="87"/>
      <c r="GVR27" s="87"/>
      <c r="GVS27" s="87"/>
      <c r="GVT27" s="87"/>
      <c r="GVU27" s="87"/>
      <c r="GVV27" s="87"/>
      <c r="GVW27" s="87"/>
      <c r="GVX27" s="87"/>
      <c r="GVY27" s="87"/>
      <c r="GVZ27" s="87"/>
      <c r="GWA27" s="87"/>
      <c r="GWB27" s="87"/>
      <c r="GWC27" s="87"/>
      <c r="GWD27" s="87"/>
      <c r="GWE27" s="87"/>
      <c r="GWF27" s="87"/>
      <c r="GWG27" s="87"/>
      <c r="GWH27" s="87"/>
      <c r="GWI27" s="87"/>
      <c r="GWJ27" s="87"/>
      <c r="GWK27" s="87"/>
      <c r="GWL27" s="87"/>
      <c r="GWM27" s="87"/>
      <c r="GWN27" s="87"/>
      <c r="GWO27" s="87"/>
      <c r="GWP27" s="87"/>
      <c r="GWQ27" s="87"/>
      <c r="GWR27" s="87"/>
      <c r="GWS27" s="87"/>
      <c r="GWT27" s="87"/>
      <c r="GWU27" s="87"/>
      <c r="GWV27" s="87"/>
      <c r="GWW27" s="87"/>
      <c r="GWX27" s="87"/>
      <c r="GWY27" s="87"/>
      <c r="GWZ27" s="87"/>
      <c r="GXA27" s="87"/>
      <c r="GXB27" s="87"/>
      <c r="GXC27" s="87"/>
      <c r="GXD27" s="87"/>
      <c r="GXE27" s="87"/>
      <c r="GXF27" s="87"/>
      <c r="GXG27" s="87"/>
      <c r="GXH27" s="87"/>
      <c r="GXI27" s="87"/>
      <c r="GXJ27" s="87"/>
      <c r="GXK27" s="87"/>
      <c r="GXL27" s="87"/>
      <c r="GXM27" s="87"/>
      <c r="GXN27" s="87"/>
      <c r="GXO27" s="87"/>
      <c r="GXP27" s="87"/>
      <c r="GXQ27" s="87"/>
      <c r="GXR27" s="87"/>
      <c r="GXS27" s="87"/>
      <c r="GXT27" s="87"/>
      <c r="GXU27" s="87"/>
      <c r="GXV27" s="87"/>
      <c r="GXW27" s="87"/>
      <c r="GXX27" s="87"/>
      <c r="GXY27" s="87"/>
      <c r="GXZ27" s="87"/>
      <c r="GYA27" s="87"/>
      <c r="GYB27" s="87"/>
      <c r="GYC27" s="87"/>
      <c r="GYD27" s="87"/>
      <c r="GYE27" s="87"/>
      <c r="GYF27" s="87"/>
      <c r="GYG27" s="87"/>
      <c r="GYH27" s="87"/>
      <c r="GYI27" s="87"/>
      <c r="GYJ27" s="87"/>
      <c r="GYK27" s="87"/>
      <c r="GYL27" s="87"/>
      <c r="GYM27" s="87"/>
      <c r="GYN27" s="87"/>
      <c r="GYO27" s="87"/>
      <c r="GYP27" s="87"/>
      <c r="GYQ27" s="87"/>
      <c r="GYR27" s="87"/>
      <c r="GYS27" s="87"/>
      <c r="GYT27" s="87"/>
      <c r="GYU27" s="87"/>
      <c r="GYV27" s="87"/>
      <c r="GYW27" s="87"/>
      <c r="GYX27" s="87"/>
      <c r="GYY27" s="87"/>
      <c r="GYZ27" s="87"/>
      <c r="GZA27" s="87"/>
      <c r="GZB27" s="87"/>
      <c r="GZC27" s="87"/>
      <c r="GZD27" s="87"/>
      <c r="GZE27" s="87"/>
      <c r="GZF27" s="87"/>
      <c r="GZG27" s="87"/>
      <c r="GZH27" s="87"/>
      <c r="GZI27" s="87"/>
      <c r="GZJ27" s="87"/>
      <c r="GZK27" s="87"/>
      <c r="GZL27" s="87"/>
      <c r="GZM27" s="87"/>
      <c r="GZN27" s="87"/>
      <c r="GZO27" s="87"/>
      <c r="GZP27" s="87"/>
      <c r="GZQ27" s="87"/>
      <c r="GZR27" s="87"/>
      <c r="GZS27" s="87"/>
      <c r="GZT27" s="87"/>
      <c r="GZU27" s="87"/>
      <c r="GZV27" s="87"/>
      <c r="GZW27" s="87"/>
      <c r="GZX27" s="87"/>
      <c r="GZY27" s="87"/>
      <c r="GZZ27" s="87"/>
      <c r="HAA27" s="87"/>
      <c r="HAB27" s="87"/>
      <c r="HAC27" s="87"/>
      <c r="HAD27" s="87"/>
      <c r="HAE27" s="87"/>
      <c r="HAF27" s="87"/>
      <c r="HAG27" s="87"/>
      <c r="HAH27" s="87"/>
      <c r="HAI27" s="87"/>
      <c r="HAJ27" s="87"/>
      <c r="HAK27" s="87"/>
      <c r="HAL27" s="87"/>
      <c r="HAM27" s="87"/>
      <c r="HAN27" s="87"/>
      <c r="HAO27" s="87"/>
      <c r="HAP27" s="87"/>
      <c r="HAQ27" s="87"/>
      <c r="HAR27" s="87"/>
      <c r="HAS27" s="87"/>
      <c r="HAT27" s="87"/>
      <c r="HAU27" s="87"/>
      <c r="HAV27" s="87"/>
      <c r="HAW27" s="87"/>
      <c r="HAX27" s="87"/>
      <c r="HAY27" s="87"/>
      <c r="HAZ27" s="87"/>
      <c r="HBA27" s="87"/>
      <c r="HBB27" s="87"/>
      <c r="HBC27" s="87"/>
      <c r="HBD27" s="87"/>
      <c r="HBE27" s="87"/>
      <c r="HBF27" s="87"/>
      <c r="HBG27" s="87"/>
      <c r="HBH27" s="87"/>
      <c r="HBI27" s="87"/>
      <c r="HBJ27" s="87"/>
      <c r="HBK27" s="87"/>
      <c r="HBL27" s="87"/>
      <c r="HBM27" s="87"/>
      <c r="HBN27" s="87"/>
      <c r="HBO27" s="87"/>
      <c r="HBP27" s="87"/>
      <c r="HBQ27" s="87"/>
      <c r="HBR27" s="87"/>
      <c r="HBS27" s="87"/>
      <c r="HBT27" s="87"/>
      <c r="HBU27" s="87"/>
      <c r="HBV27" s="87"/>
      <c r="HBW27" s="87"/>
      <c r="HBX27" s="87"/>
      <c r="HBY27" s="87"/>
      <c r="HBZ27" s="87"/>
      <c r="HCA27" s="87"/>
      <c r="HCB27" s="87"/>
      <c r="HCC27" s="87"/>
      <c r="HCD27" s="87"/>
      <c r="HCE27" s="87"/>
      <c r="HCF27" s="87"/>
      <c r="HCG27" s="87"/>
      <c r="HCH27" s="87"/>
      <c r="HCI27" s="87"/>
      <c r="HCJ27" s="87"/>
      <c r="HCK27" s="87"/>
      <c r="HCL27" s="87"/>
      <c r="HCM27" s="87"/>
      <c r="HCN27" s="87"/>
      <c r="HCO27" s="87"/>
      <c r="HCP27" s="87"/>
      <c r="HCQ27" s="87"/>
      <c r="HCR27" s="87"/>
      <c r="HCS27" s="87"/>
      <c r="HCT27" s="87"/>
      <c r="HCU27" s="87"/>
      <c r="HCV27" s="87"/>
      <c r="HCW27" s="87"/>
      <c r="HCX27" s="87"/>
      <c r="HCY27" s="87"/>
      <c r="HCZ27" s="87"/>
      <c r="HDA27" s="87"/>
      <c r="HDB27" s="87"/>
      <c r="HDC27" s="87"/>
      <c r="HDD27" s="87"/>
      <c r="HDE27" s="87"/>
      <c r="HDF27" s="87"/>
      <c r="HDG27" s="87"/>
      <c r="HDH27" s="87"/>
      <c r="HDI27" s="87"/>
      <c r="HDJ27" s="87"/>
      <c r="HDK27" s="87"/>
      <c r="HDL27" s="87"/>
      <c r="HDM27" s="87"/>
      <c r="HDN27" s="87"/>
      <c r="HDO27" s="87"/>
      <c r="HDP27" s="87"/>
      <c r="HDQ27" s="87"/>
      <c r="HDR27" s="87"/>
      <c r="HDS27" s="87"/>
      <c r="HDT27" s="87"/>
      <c r="HDU27" s="87"/>
      <c r="HDV27" s="87"/>
      <c r="HDW27" s="87"/>
      <c r="HDX27" s="87"/>
      <c r="HDY27" s="87"/>
      <c r="HDZ27" s="87"/>
      <c r="HEA27" s="87"/>
      <c r="HEB27" s="87"/>
      <c r="HEC27" s="87"/>
      <c r="HED27" s="87"/>
      <c r="HEE27" s="87"/>
      <c r="HEF27" s="87"/>
      <c r="HEG27" s="87"/>
      <c r="HEH27" s="87"/>
      <c r="HEI27" s="87"/>
      <c r="HEJ27" s="87"/>
      <c r="HEK27" s="87"/>
      <c r="HEL27" s="87"/>
      <c r="HEM27" s="87"/>
      <c r="HEN27" s="87"/>
      <c r="HEO27" s="87"/>
      <c r="HEP27" s="87"/>
      <c r="HEQ27" s="87"/>
      <c r="HER27" s="87"/>
      <c r="HES27" s="87"/>
      <c r="HET27" s="87"/>
      <c r="HEU27" s="87"/>
      <c r="HEV27" s="87"/>
      <c r="HEW27" s="87"/>
      <c r="HEX27" s="87"/>
      <c r="HEY27" s="87"/>
      <c r="HEZ27" s="87"/>
      <c r="HFA27" s="87"/>
      <c r="HFB27" s="87"/>
      <c r="HFC27" s="87"/>
      <c r="HFD27" s="87"/>
      <c r="HFE27" s="87"/>
      <c r="HFF27" s="87"/>
      <c r="HFG27" s="87"/>
      <c r="HFH27" s="87"/>
      <c r="HFI27" s="87"/>
      <c r="HFJ27" s="87"/>
      <c r="HFK27" s="87"/>
      <c r="HFL27" s="87"/>
      <c r="HFM27" s="87"/>
      <c r="HFN27" s="87"/>
      <c r="HFO27" s="87"/>
      <c r="HFP27" s="87"/>
      <c r="HFQ27" s="87"/>
      <c r="HFR27" s="87"/>
      <c r="HFS27" s="87"/>
      <c r="HFT27" s="87"/>
      <c r="HFU27" s="87"/>
      <c r="HFV27" s="87"/>
      <c r="HFW27" s="87"/>
      <c r="HFX27" s="87"/>
      <c r="HFY27" s="87"/>
      <c r="HFZ27" s="87"/>
      <c r="HGA27" s="87"/>
      <c r="HGB27" s="87"/>
      <c r="HGC27" s="87"/>
      <c r="HGD27" s="87"/>
      <c r="HGE27" s="87"/>
      <c r="HGF27" s="87"/>
      <c r="HGG27" s="87"/>
      <c r="HGH27" s="87"/>
      <c r="HGI27" s="87"/>
      <c r="HGJ27" s="87"/>
      <c r="HGK27" s="87"/>
      <c r="HGL27" s="87"/>
      <c r="HGM27" s="87"/>
      <c r="HGN27" s="87"/>
      <c r="HGO27" s="87"/>
      <c r="HGP27" s="87"/>
      <c r="HGQ27" s="87"/>
      <c r="HGR27" s="87"/>
      <c r="HGS27" s="87"/>
      <c r="HGT27" s="87"/>
      <c r="HGU27" s="87"/>
      <c r="HGV27" s="87"/>
      <c r="HGW27" s="87"/>
      <c r="HGX27" s="87"/>
      <c r="HGY27" s="87"/>
      <c r="HGZ27" s="87"/>
      <c r="HHA27" s="87"/>
      <c r="HHB27" s="87"/>
      <c r="HHC27" s="87"/>
      <c r="HHD27" s="87"/>
      <c r="HHE27" s="87"/>
      <c r="HHF27" s="87"/>
      <c r="HHG27" s="87"/>
      <c r="HHH27" s="87"/>
      <c r="HHI27" s="87"/>
      <c r="HHJ27" s="87"/>
      <c r="HHK27" s="87"/>
      <c r="HHL27" s="87"/>
      <c r="HHM27" s="87"/>
      <c r="HHN27" s="87"/>
      <c r="HHO27" s="87"/>
      <c r="HHP27" s="87"/>
      <c r="HHQ27" s="87"/>
      <c r="HHR27" s="87"/>
      <c r="HHS27" s="87"/>
      <c r="HHT27" s="87"/>
      <c r="HHU27" s="87"/>
      <c r="HHV27" s="87"/>
      <c r="HHW27" s="87"/>
      <c r="HHX27" s="87"/>
      <c r="HHY27" s="87"/>
      <c r="HHZ27" s="87"/>
      <c r="HIA27" s="87"/>
      <c r="HIB27" s="87"/>
      <c r="HIC27" s="87"/>
      <c r="HID27" s="87"/>
      <c r="HIE27" s="87"/>
      <c r="HIF27" s="87"/>
      <c r="HIG27" s="87"/>
      <c r="HIH27" s="87"/>
      <c r="HII27" s="87"/>
      <c r="HIJ27" s="87"/>
      <c r="HIK27" s="87"/>
      <c r="HIL27" s="87"/>
      <c r="HIM27" s="87"/>
      <c r="HIN27" s="87"/>
      <c r="HIO27" s="87"/>
      <c r="HIP27" s="87"/>
      <c r="HIQ27" s="87"/>
      <c r="HIR27" s="87"/>
      <c r="HIS27" s="87"/>
      <c r="HIT27" s="87"/>
      <c r="HIU27" s="87"/>
      <c r="HIV27" s="87"/>
      <c r="HIW27" s="87"/>
      <c r="HIX27" s="87"/>
      <c r="HIY27" s="87"/>
      <c r="HIZ27" s="87"/>
      <c r="HJA27" s="87"/>
      <c r="HJB27" s="87"/>
      <c r="HJC27" s="87"/>
      <c r="HJD27" s="87"/>
      <c r="HJE27" s="87"/>
      <c r="HJF27" s="87"/>
      <c r="HJG27" s="87"/>
      <c r="HJH27" s="87"/>
      <c r="HJI27" s="87"/>
      <c r="HJJ27" s="87"/>
      <c r="HJK27" s="87"/>
      <c r="HJL27" s="87"/>
      <c r="HJM27" s="87"/>
      <c r="HJN27" s="87"/>
      <c r="HJO27" s="87"/>
      <c r="HJP27" s="87"/>
      <c r="HJQ27" s="87"/>
      <c r="HJR27" s="87"/>
      <c r="HJS27" s="87"/>
      <c r="HJT27" s="87"/>
      <c r="HJU27" s="87"/>
      <c r="HJV27" s="87"/>
      <c r="HJW27" s="87"/>
      <c r="HJX27" s="87"/>
      <c r="HJY27" s="87"/>
      <c r="HJZ27" s="87"/>
      <c r="HKA27" s="87"/>
      <c r="HKB27" s="87"/>
      <c r="HKC27" s="87"/>
      <c r="HKD27" s="87"/>
      <c r="HKE27" s="87"/>
      <c r="HKF27" s="87"/>
      <c r="HKG27" s="87"/>
      <c r="HKH27" s="87"/>
      <c r="HKI27" s="87"/>
      <c r="HKJ27" s="87"/>
      <c r="HKK27" s="87"/>
      <c r="HKL27" s="87"/>
      <c r="HKM27" s="87"/>
      <c r="HKN27" s="87"/>
      <c r="HKO27" s="87"/>
      <c r="HKP27" s="87"/>
      <c r="HKQ27" s="87"/>
      <c r="HKR27" s="87"/>
      <c r="HKS27" s="87"/>
      <c r="HKT27" s="87"/>
      <c r="HKU27" s="87"/>
      <c r="HKV27" s="87"/>
      <c r="HKW27" s="87"/>
      <c r="HKX27" s="87"/>
      <c r="HKY27" s="87"/>
      <c r="HKZ27" s="87"/>
      <c r="HLA27" s="87"/>
      <c r="HLB27" s="87"/>
      <c r="HLC27" s="87"/>
      <c r="HLD27" s="87"/>
      <c r="HLE27" s="87"/>
      <c r="HLF27" s="87"/>
      <c r="HLG27" s="87"/>
      <c r="HLH27" s="87"/>
      <c r="HLI27" s="87"/>
      <c r="HLJ27" s="87"/>
      <c r="HLK27" s="87"/>
      <c r="HLL27" s="87"/>
      <c r="HLM27" s="87"/>
      <c r="HLN27" s="87"/>
      <c r="HLO27" s="87"/>
      <c r="HLP27" s="87"/>
      <c r="HLQ27" s="87"/>
      <c r="HLR27" s="87"/>
      <c r="HLS27" s="87"/>
      <c r="HLT27" s="87"/>
      <c r="HLU27" s="87"/>
      <c r="HLV27" s="87"/>
      <c r="HLW27" s="87"/>
      <c r="HLX27" s="87"/>
      <c r="HLY27" s="87"/>
      <c r="HLZ27" s="87"/>
      <c r="HMA27" s="87"/>
      <c r="HMB27" s="87"/>
      <c r="HMC27" s="87"/>
      <c r="HMD27" s="87"/>
      <c r="HME27" s="87"/>
      <c r="HMF27" s="87"/>
      <c r="HMG27" s="87"/>
      <c r="HMH27" s="87"/>
      <c r="HMI27" s="87"/>
      <c r="HMJ27" s="87"/>
      <c r="HMK27" s="87"/>
      <c r="HML27" s="87"/>
      <c r="HMM27" s="87"/>
      <c r="HMN27" s="87"/>
      <c r="HMO27" s="87"/>
      <c r="HMP27" s="87"/>
      <c r="HMQ27" s="87"/>
      <c r="HMR27" s="87"/>
      <c r="HMS27" s="87"/>
      <c r="HMT27" s="87"/>
      <c r="HMU27" s="87"/>
      <c r="HMV27" s="87"/>
      <c r="HMW27" s="87"/>
      <c r="HMX27" s="87"/>
      <c r="HMY27" s="87"/>
      <c r="HMZ27" s="87"/>
      <c r="HNA27" s="87"/>
      <c r="HNB27" s="87"/>
      <c r="HNC27" s="87"/>
      <c r="HND27" s="87"/>
      <c r="HNE27" s="87"/>
      <c r="HNF27" s="87"/>
      <c r="HNG27" s="87"/>
      <c r="HNH27" s="87"/>
      <c r="HNI27" s="87"/>
      <c r="HNJ27" s="87"/>
      <c r="HNK27" s="87"/>
      <c r="HNL27" s="87"/>
      <c r="HNM27" s="87"/>
      <c r="HNN27" s="87"/>
      <c r="HNO27" s="87"/>
      <c r="HNP27" s="87"/>
      <c r="HNQ27" s="87"/>
      <c r="HNR27" s="87"/>
      <c r="HNS27" s="87"/>
      <c r="HNT27" s="87"/>
      <c r="HNU27" s="87"/>
      <c r="HNV27" s="87"/>
      <c r="HNW27" s="87"/>
      <c r="HNX27" s="87"/>
      <c r="HNY27" s="87"/>
      <c r="HNZ27" s="87"/>
      <c r="HOA27" s="87"/>
      <c r="HOB27" s="87"/>
      <c r="HOC27" s="87"/>
      <c r="HOD27" s="87"/>
      <c r="HOE27" s="87"/>
      <c r="HOF27" s="87"/>
      <c r="HOG27" s="87"/>
      <c r="HOH27" s="87"/>
      <c r="HOI27" s="87"/>
      <c r="HOJ27" s="87"/>
      <c r="HOK27" s="87"/>
      <c r="HOL27" s="87"/>
      <c r="HOM27" s="87"/>
      <c r="HON27" s="87"/>
      <c r="HOO27" s="87"/>
      <c r="HOP27" s="87"/>
      <c r="HOQ27" s="87"/>
      <c r="HOR27" s="87"/>
      <c r="HOS27" s="87"/>
      <c r="HOT27" s="87"/>
      <c r="HOU27" s="87"/>
      <c r="HOV27" s="87"/>
      <c r="HOW27" s="87"/>
      <c r="HOX27" s="87"/>
      <c r="HOY27" s="87"/>
      <c r="HOZ27" s="87"/>
      <c r="HPA27" s="87"/>
      <c r="HPB27" s="87"/>
      <c r="HPC27" s="87"/>
      <c r="HPD27" s="87"/>
      <c r="HPE27" s="87"/>
      <c r="HPF27" s="87"/>
      <c r="HPG27" s="87"/>
      <c r="HPH27" s="87"/>
      <c r="HPI27" s="87"/>
      <c r="HPJ27" s="87"/>
      <c r="HPK27" s="87"/>
      <c r="HPL27" s="87"/>
      <c r="HPM27" s="87"/>
      <c r="HPN27" s="87"/>
      <c r="HPO27" s="87"/>
      <c r="HPP27" s="87"/>
      <c r="HPQ27" s="87"/>
      <c r="HPR27" s="87"/>
      <c r="HPS27" s="87"/>
      <c r="HPT27" s="87"/>
      <c r="HPU27" s="87"/>
      <c r="HPV27" s="87"/>
      <c r="HPW27" s="87"/>
      <c r="HPX27" s="87"/>
      <c r="HPY27" s="87"/>
      <c r="HPZ27" s="87"/>
      <c r="HQA27" s="87"/>
      <c r="HQB27" s="87"/>
      <c r="HQC27" s="87"/>
      <c r="HQD27" s="87"/>
      <c r="HQE27" s="87"/>
      <c r="HQF27" s="87"/>
      <c r="HQG27" s="87"/>
      <c r="HQH27" s="87"/>
      <c r="HQI27" s="87"/>
      <c r="HQJ27" s="87"/>
      <c r="HQK27" s="87"/>
      <c r="HQL27" s="87"/>
      <c r="HQM27" s="87"/>
      <c r="HQN27" s="87"/>
      <c r="HQO27" s="87"/>
      <c r="HQP27" s="87"/>
      <c r="HQQ27" s="87"/>
      <c r="HQR27" s="87"/>
      <c r="HQS27" s="87"/>
      <c r="HQT27" s="87"/>
      <c r="HQU27" s="87"/>
      <c r="HQV27" s="87"/>
      <c r="HQW27" s="87"/>
      <c r="HQX27" s="87"/>
      <c r="HQY27" s="87"/>
      <c r="HQZ27" s="87"/>
      <c r="HRA27" s="87"/>
      <c r="HRB27" s="87"/>
      <c r="HRC27" s="87"/>
      <c r="HRD27" s="87"/>
      <c r="HRE27" s="87"/>
      <c r="HRF27" s="87"/>
      <c r="HRG27" s="87"/>
      <c r="HRH27" s="87"/>
      <c r="HRI27" s="87"/>
      <c r="HRJ27" s="87"/>
      <c r="HRK27" s="87"/>
      <c r="HRL27" s="87"/>
      <c r="HRM27" s="87"/>
      <c r="HRN27" s="87"/>
      <c r="HRO27" s="87"/>
      <c r="HRP27" s="87"/>
      <c r="HRQ27" s="87"/>
      <c r="HRR27" s="87"/>
      <c r="HRS27" s="87"/>
      <c r="HRT27" s="87"/>
      <c r="HRU27" s="87"/>
      <c r="HRV27" s="87"/>
      <c r="HRW27" s="87"/>
      <c r="HRX27" s="87"/>
      <c r="HRY27" s="87"/>
      <c r="HRZ27" s="87"/>
      <c r="HSA27" s="87"/>
      <c r="HSB27" s="87"/>
      <c r="HSC27" s="87"/>
      <c r="HSD27" s="87"/>
      <c r="HSE27" s="87"/>
      <c r="HSF27" s="87"/>
      <c r="HSG27" s="87"/>
      <c r="HSH27" s="87"/>
      <c r="HSI27" s="87"/>
      <c r="HSJ27" s="87"/>
      <c r="HSK27" s="87"/>
      <c r="HSL27" s="87"/>
      <c r="HSM27" s="87"/>
      <c r="HSN27" s="87"/>
      <c r="HSO27" s="87"/>
      <c r="HSP27" s="87"/>
      <c r="HSQ27" s="87"/>
      <c r="HSR27" s="87"/>
      <c r="HSS27" s="87"/>
      <c r="HST27" s="87"/>
      <c r="HSU27" s="87"/>
      <c r="HSV27" s="87"/>
      <c r="HSW27" s="87"/>
      <c r="HSX27" s="87"/>
      <c r="HSY27" s="87"/>
      <c r="HSZ27" s="87"/>
      <c r="HTA27" s="87"/>
      <c r="HTB27" s="87"/>
      <c r="HTC27" s="87"/>
      <c r="HTD27" s="87"/>
      <c r="HTE27" s="87"/>
      <c r="HTF27" s="87"/>
      <c r="HTG27" s="87"/>
      <c r="HTH27" s="87"/>
      <c r="HTI27" s="87"/>
      <c r="HTJ27" s="87"/>
      <c r="HTK27" s="87"/>
      <c r="HTL27" s="87"/>
      <c r="HTM27" s="87"/>
      <c r="HTN27" s="87"/>
      <c r="HTO27" s="87"/>
      <c r="HTP27" s="87"/>
      <c r="HTQ27" s="87"/>
      <c r="HTR27" s="87"/>
      <c r="HTS27" s="87"/>
      <c r="HTT27" s="87"/>
      <c r="HTU27" s="87"/>
      <c r="HTV27" s="87"/>
      <c r="HTW27" s="87"/>
      <c r="HTX27" s="87"/>
      <c r="HTY27" s="87"/>
      <c r="HTZ27" s="87"/>
      <c r="HUA27" s="87"/>
      <c r="HUB27" s="87"/>
      <c r="HUC27" s="87"/>
      <c r="HUD27" s="87"/>
      <c r="HUE27" s="87"/>
      <c r="HUF27" s="87"/>
      <c r="HUG27" s="87"/>
      <c r="HUH27" s="87"/>
      <c r="HUI27" s="87"/>
      <c r="HUJ27" s="87"/>
      <c r="HUK27" s="87"/>
      <c r="HUL27" s="87"/>
      <c r="HUM27" s="87"/>
      <c r="HUN27" s="87"/>
      <c r="HUO27" s="87"/>
      <c r="HUP27" s="87"/>
      <c r="HUQ27" s="87"/>
      <c r="HUR27" s="87"/>
      <c r="HUS27" s="87"/>
      <c r="HUT27" s="87"/>
      <c r="HUU27" s="87"/>
      <c r="HUV27" s="87"/>
      <c r="HUW27" s="87"/>
      <c r="HUX27" s="87"/>
      <c r="HUY27" s="87"/>
      <c r="HUZ27" s="87"/>
      <c r="HVA27" s="87"/>
      <c r="HVB27" s="87"/>
      <c r="HVC27" s="87"/>
      <c r="HVD27" s="87"/>
      <c r="HVE27" s="87"/>
      <c r="HVF27" s="87"/>
      <c r="HVG27" s="87"/>
      <c r="HVH27" s="87"/>
      <c r="HVI27" s="87"/>
      <c r="HVJ27" s="87"/>
      <c r="HVK27" s="87"/>
      <c r="HVL27" s="87"/>
      <c r="HVM27" s="87"/>
      <c r="HVN27" s="87"/>
      <c r="HVO27" s="87"/>
      <c r="HVP27" s="87"/>
      <c r="HVQ27" s="87"/>
      <c r="HVR27" s="87"/>
      <c r="HVS27" s="87"/>
      <c r="HVT27" s="87"/>
      <c r="HVU27" s="87"/>
      <c r="HVV27" s="87"/>
      <c r="HVW27" s="87"/>
      <c r="HVX27" s="87"/>
      <c r="HVY27" s="87"/>
      <c r="HVZ27" s="87"/>
      <c r="HWA27" s="87"/>
      <c r="HWB27" s="87"/>
      <c r="HWC27" s="87"/>
      <c r="HWD27" s="87"/>
      <c r="HWE27" s="87"/>
      <c r="HWF27" s="87"/>
      <c r="HWG27" s="87"/>
      <c r="HWH27" s="87"/>
      <c r="HWI27" s="87"/>
      <c r="HWJ27" s="87"/>
      <c r="HWK27" s="87"/>
      <c r="HWL27" s="87"/>
      <c r="HWM27" s="87"/>
      <c r="HWN27" s="87"/>
      <c r="HWO27" s="87"/>
      <c r="HWP27" s="87"/>
      <c r="HWQ27" s="87"/>
      <c r="HWR27" s="87"/>
      <c r="HWS27" s="87"/>
      <c r="HWT27" s="87"/>
      <c r="HWU27" s="87"/>
      <c r="HWV27" s="87"/>
      <c r="HWW27" s="87"/>
      <c r="HWX27" s="87"/>
      <c r="HWY27" s="87"/>
      <c r="HWZ27" s="87"/>
      <c r="HXA27" s="87"/>
      <c r="HXB27" s="87"/>
      <c r="HXC27" s="87"/>
      <c r="HXD27" s="87"/>
      <c r="HXE27" s="87"/>
      <c r="HXF27" s="87"/>
      <c r="HXG27" s="87"/>
      <c r="HXH27" s="87"/>
      <c r="HXI27" s="87"/>
      <c r="HXJ27" s="87"/>
      <c r="HXK27" s="87"/>
      <c r="HXL27" s="87"/>
      <c r="HXM27" s="87"/>
      <c r="HXN27" s="87"/>
      <c r="HXO27" s="87"/>
      <c r="HXP27" s="87"/>
      <c r="HXQ27" s="87"/>
      <c r="HXR27" s="87"/>
      <c r="HXS27" s="87"/>
      <c r="HXT27" s="87"/>
      <c r="HXU27" s="87"/>
      <c r="HXV27" s="87"/>
      <c r="HXW27" s="87"/>
      <c r="HXX27" s="87"/>
      <c r="HXY27" s="87"/>
      <c r="HXZ27" s="87"/>
      <c r="HYA27" s="87"/>
      <c r="HYB27" s="87"/>
      <c r="HYC27" s="87"/>
      <c r="HYD27" s="87"/>
      <c r="HYE27" s="87"/>
      <c r="HYF27" s="87"/>
      <c r="HYG27" s="87"/>
      <c r="HYH27" s="87"/>
      <c r="HYI27" s="87"/>
      <c r="HYJ27" s="87"/>
      <c r="HYK27" s="87"/>
      <c r="HYL27" s="87"/>
      <c r="HYM27" s="87"/>
      <c r="HYN27" s="87"/>
      <c r="HYO27" s="87"/>
      <c r="HYP27" s="87"/>
      <c r="HYQ27" s="87"/>
      <c r="HYR27" s="87"/>
      <c r="HYS27" s="87"/>
      <c r="HYT27" s="87"/>
      <c r="HYU27" s="87"/>
      <c r="HYV27" s="87"/>
      <c r="HYW27" s="87"/>
      <c r="HYX27" s="87"/>
      <c r="HYY27" s="87"/>
      <c r="HYZ27" s="87"/>
      <c r="HZA27" s="87"/>
      <c r="HZB27" s="87"/>
      <c r="HZC27" s="87"/>
      <c r="HZD27" s="87"/>
      <c r="HZE27" s="87"/>
      <c r="HZF27" s="87"/>
      <c r="HZG27" s="87"/>
      <c r="HZH27" s="87"/>
      <c r="HZI27" s="87"/>
      <c r="HZJ27" s="87"/>
      <c r="HZK27" s="87"/>
      <c r="HZL27" s="87"/>
      <c r="HZM27" s="87"/>
      <c r="HZN27" s="87"/>
      <c r="HZO27" s="87"/>
      <c r="HZP27" s="87"/>
      <c r="HZQ27" s="87"/>
      <c r="HZR27" s="87"/>
      <c r="HZS27" s="87"/>
      <c r="HZT27" s="87"/>
      <c r="HZU27" s="87"/>
      <c r="HZV27" s="87"/>
      <c r="HZW27" s="87"/>
      <c r="HZX27" s="87"/>
      <c r="HZY27" s="87"/>
      <c r="HZZ27" s="87"/>
      <c r="IAA27" s="87"/>
      <c r="IAB27" s="87"/>
      <c r="IAC27" s="87"/>
      <c r="IAD27" s="87"/>
      <c r="IAE27" s="87"/>
      <c r="IAF27" s="87"/>
      <c r="IAG27" s="87"/>
      <c r="IAH27" s="87"/>
      <c r="IAI27" s="87"/>
      <c r="IAJ27" s="87"/>
      <c r="IAK27" s="87"/>
      <c r="IAL27" s="87"/>
      <c r="IAM27" s="87"/>
      <c r="IAN27" s="87"/>
      <c r="IAO27" s="87"/>
      <c r="IAP27" s="87"/>
      <c r="IAQ27" s="87"/>
      <c r="IAR27" s="87"/>
      <c r="IAS27" s="87"/>
      <c r="IAT27" s="87"/>
      <c r="IAU27" s="87"/>
      <c r="IAV27" s="87"/>
      <c r="IAW27" s="87"/>
      <c r="IAX27" s="87"/>
      <c r="IAY27" s="87"/>
      <c r="IAZ27" s="87"/>
      <c r="IBA27" s="87"/>
      <c r="IBB27" s="87"/>
      <c r="IBC27" s="87"/>
      <c r="IBD27" s="87"/>
      <c r="IBE27" s="87"/>
      <c r="IBF27" s="87"/>
      <c r="IBG27" s="87"/>
      <c r="IBH27" s="87"/>
      <c r="IBI27" s="87"/>
      <c r="IBJ27" s="87"/>
      <c r="IBK27" s="87"/>
      <c r="IBL27" s="87"/>
      <c r="IBM27" s="87"/>
      <c r="IBN27" s="87"/>
      <c r="IBO27" s="87"/>
      <c r="IBP27" s="87"/>
      <c r="IBQ27" s="87"/>
      <c r="IBR27" s="87"/>
      <c r="IBS27" s="87"/>
      <c r="IBT27" s="87"/>
      <c r="IBU27" s="87"/>
      <c r="IBV27" s="87"/>
      <c r="IBW27" s="87"/>
      <c r="IBX27" s="87"/>
      <c r="IBY27" s="87"/>
      <c r="IBZ27" s="87"/>
      <c r="ICA27" s="87"/>
      <c r="ICB27" s="87"/>
      <c r="ICC27" s="87"/>
      <c r="ICD27" s="87"/>
      <c r="ICE27" s="87"/>
      <c r="ICF27" s="87"/>
      <c r="ICG27" s="87"/>
      <c r="ICH27" s="87"/>
      <c r="ICI27" s="87"/>
      <c r="ICJ27" s="87"/>
      <c r="ICK27" s="87"/>
      <c r="ICL27" s="87"/>
      <c r="ICM27" s="87"/>
      <c r="ICN27" s="87"/>
      <c r="ICO27" s="87"/>
      <c r="ICP27" s="87"/>
      <c r="ICQ27" s="87"/>
      <c r="ICR27" s="87"/>
      <c r="ICS27" s="87"/>
      <c r="ICT27" s="87"/>
      <c r="ICU27" s="87"/>
      <c r="ICV27" s="87"/>
      <c r="ICW27" s="87"/>
      <c r="ICX27" s="87"/>
      <c r="ICY27" s="87"/>
      <c r="ICZ27" s="87"/>
      <c r="IDA27" s="87"/>
      <c r="IDB27" s="87"/>
      <c r="IDC27" s="87"/>
      <c r="IDD27" s="87"/>
      <c r="IDE27" s="87"/>
      <c r="IDF27" s="87"/>
      <c r="IDG27" s="87"/>
      <c r="IDH27" s="87"/>
      <c r="IDI27" s="87"/>
      <c r="IDJ27" s="87"/>
      <c r="IDK27" s="87"/>
      <c r="IDL27" s="87"/>
      <c r="IDM27" s="87"/>
      <c r="IDN27" s="87"/>
      <c r="IDO27" s="87"/>
      <c r="IDP27" s="87"/>
      <c r="IDQ27" s="87"/>
      <c r="IDR27" s="87"/>
      <c r="IDS27" s="87"/>
      <c r="IDT27" s="87"/>
      <c r="IDU27" s="87"/>
      <c r="IDV27" s="87"/>
      <c r="IDW27" s="87"/>
      <c r="IDX27" s="87"/>
      <c r="IDY27" s="87"/>
      <c r="IDZ27" s="87"/>
      <c r="IEA27" s="87"/>
      <c r="IEB27" s="87"/>
      <c r="IEC27" s="87"/>
      <c r="IED27" s="87"/>
      <c r="IEE27" s="87"/>
      <c r="IEF27" s="87"/>
      <c r="IEG27" s="87"/>
      <c r="IEH27" s="87"/>
      <c r="IEI27" s="87"/>
      <c r="IEJ27" s="87"/>
      <c r="IEK27" s="87"/>
      <c r="IEL27" s="87"/>
      <c r="IEM27" s="87"/>
      <c r="IEN27" s="87"/>
      <c r="IEO27" s="87"/>
      <c r="IEP27" s="87"/>
      <c r="IEQ27" s="87"/>
      <c r="IER27" s="87"/>
      <c r="IES27" s="87"/>
      <c r="IET27" s="87"/>
      <c r="IEU27" s="87"/>
      <c r="IEV27" s="87"/>
      <c r="IEW27" s="87"/>
      <c r="IEX27" s="87"/>
      <c r="IEY27" s="87"/>
      <c r="IEZ27" s="87"/>
      <c r="IFA27" s="87"/>
      <c r="IFB27" s="87"/>
      <c r="IFC27" s="87"/>
      <c r="IFD27" s="87"/>
      <c r="IFE27" s="87"/>
      <c r="IFF27" s="87"/>
      <c r="IFG27" s="87"/>
      <c r="IFH27" s="87"/>
      <c r="IFI27" s="87"/>
      <c r="IFJ27" s="87"/>
      <c r="IFK27" s="87"/>
      <c r="IFL27" s="87"/>
      <c r="IFM27" s="87"/>
      <c r="IFN27" s="87"/>
      <c r="IFO27" s="87"/>
      <c r="IFP27" s="87"/>
      <c r="IFQ27" s="87"/>
      <c r="IFR27" s="87"/>
      <c r="IFS27" s="87"/>
      <c r="IFT27" s="87"/>
      <c r="IFU27" s="87"/>
      <c r="IFV27" s="87"/>
      <c r="IFW27" s="87"/>
      <c r="IFX27" s="87"/>
      <c r="IFY27" s="87"/>
      <c r="IFZ27" s="87"/>
      <c r="IGA27" s="87"/>
      <c r="IGB27" s="87"/>
      <c r="IGC27" s="87"/>
      <c r="IGD27" s="87"/>
      <c r="IGE27" s="87"/>
      <c r="IGF27" s="87"/>
      <c r="IGG27" s="87"/>
      <c r="IGH27" s="87"/>
      <c r="IGI27" s="87"/>
      <c r="IGJ27" s="87"/>
      <c r="IGK27" s="87"/>
      <c r="IGL27" s="87"/>
      <c r="IGM27" s="87"/>
      <c r="IGN27" s="87"/>
      <c r="IGO27" s="87"/>
      <c r="IGP27" s="87"/>
      <c r="IGQ27" s="87"/>
      <c r="IGR27" s="87"/>
      <c r="IGS27" s="87"/>
      <c r="IGT27" s="87"/>
      <c r="IGU27" s="87"/>
      <c r="IGV27" s="87"/>
      <c r="IGW27" s="87"/>
      <c r="IGX27" s="87"/>
      <c r="IGY27" s="87"/>
      <c r="IGZ27" s="87"/>
      <c r="IHA27" s="87"/>
      <c r="IHB27" s="87"/>
      <c r="IHC27" s="87"/>
      <c r="IHD27" s="87"/>
      <c r="IHE27" s="87"/>
      <c r="IHF27" s="87"/>
      <c r="IHG27" s="87"/>
      <c r="IHH27" s="87"/>
      <c r="IHI27" s="87"/>
      <c r="IHJ27" s="87"/>
      <c r="IHK27" s="87"/>
      <c r="IHL27" s="87"/>
      <c r="IHM27" s="87"/>
      <c r="IHN27" s="87"/>
      <c r="IHO27" s="87"/>
      <c r="IHP27" s="87"/>
      <c r="IHQ27" s="87"/>
      <c r="IHR27" s="87"/>
      <c r="IHS27" s="87"/>
      <c r="IHT27" s="87"/>
      <c r="IHU27" s="87"/>
      <c r="IHV27" s="87"/>
      <c r="IHW27" s="87"/>
      <c r="IHX27" s="87"/>
      <c r="IHY27" s="87"/>
      <c r="IHZ27" s="87"/>
      <c r="IIA27" s="87"/>
      <c r="IIB27" s="87"/>
      <c r="IIC27" s="87"/>
      <c r="IID27" s="87"/>
      <c r="IIE27" s="87"/>
      <c r="IIF27" s="87"/>
      <c r="IIG27" s="87"/>
      <c r="IIH27" s="87"/>
      <c r="III27" s="87"/>
      <c r="IIJ27" s="87"/>
      <c r="IIK27" s="87"/>
      <c r="IIL27" s="87"/>
      <c r="IIM27" s="87"/>
      <c r="IIN27" s="87"/>
      <c r="IIO27" s="87"/>
      <c r="IIP27" s="87"/>
      <c r="IIQ27" s="87"/>
      <c r="IIR27" s="87"/>
      <c r="IIS27" s="87"/>
      <c r="IIT27" s="87"/>
      <c r="IIU27" s="87"/>
      <c r="IIV27" s="87"/>
      <c r="IIW27" s="87"/>
      <c r="IIX27" s="87"/>
      <c r="IIY27" s="87"/>
      <c r="IIZ27" s="87"/>
      <c r="IJA27" s="87"/>
      <c r="IJB27" s="87"/>
      <c r="IJC27" s="87"/>
      <c r="IJD27" s="87"/>
      <c r="IJE27" s="87"/>
      <c r="IJF27" s="87"/>
      <c r="IJG27" s="87"/>
      <c r="IJH27" s="87"/>
      <c r="IJI27" s="87"/>
      <c r="IJJ27" s="87"/>
      <c r="IJK27" s="87"/>
      <c r="IJL27" s="87"/>
      <c r="IJM27" s="87"/>
      <c r="IJN27" s="87"/>
      <c r="IJO27" s="87"/>
      <c r="IJP27" s="87"/>
      <c r="IJQ27" s="87"/>
      <c r="IJR27" s="87"/>
      <c r="IJS27" s="87"/>
      <c r="IJT27" s="87"/>
      <c r="IJU27" s="87"/>
      <c r="IJV27" s="87"/>
      <c r="IJW27" s="87"/>
      <c r="IJX27" s="87"/>
      <c r="IJY27" s="87"/>
      <c r="IJZ27" s="87"/>
      <c r="IKA27" s="87"/>
      <c r="IKB27" s="87"/>
      <c r="IKC27" s="87"/>
      <c r="IKD27" s="87"/>
      <c r="IKE27" s="87"/>
      <c r="IKF27" s="87"/>
      <c r="IKG27" s="87"/>
      <c r="IKH27" s="87"/>
      <c r="IKI27" s="87"/>
      <c r="IKJ27" s="87"/>
      <c r="IKK27" s="87"/>
      <c r="IKL27" s="87"/>
      <c r="IKM27" s="87"/>
      <c r="IKN27" s="87"/>
      <c r="IKO27" s="87"/>
      <c r="IKP27" s="87"/>
      <c r="IKQ27" s="87"/>
      <c r="IKR27" s="87"/>
      <c r="IKS27" s="87"/>
      <c r="IKT27" s="87"/>
      <c r="IKU27" s="87"/>
      <c r="IKV27" s="87"/>
      <c r="IKW27" s="87"/>
      <c r="IKX27" s="87"/>
      <c r="IKY27" s="87"/>
      <c r="IKZ27" s="87"/>
      <c r="ILA27" s="87"/>
      <c r="ILB27" s="87"/>
      <c r="ILC27" s="87"/>
      <c r="ILD27" s="87"/>
      <c r="ILE27" s="87"/>
      <c r="ILF27" s="87"/>
      <c r="ILG27" s="87"/>
      <c r="ILH27" s="87"/>
      <c r="ILI27" s="87"/>
      <c r="ILJ27" s="87"/>
      <c r="ILK27" s="87"/>
      <c r="ILL27" s="87"/>
      <c r="ILM27" s="87"/>
      <c r="ILN27" s="87"/>
      <c r="ILO27" s="87"/>
      <c r="ILP27" s="87"/>
      <c r="ILQ27" s="87"/>
      <c r="ILR27" s="87"/>
      <c r="ILS27" s="87"/>
      <c r="ILT27" s="87"/>
      <c r="ILU27" s="87"/>
      <c r="ILV27" s="87"/>
      <c r="ILW27" s="87"/>
      <c r="ILX27" s="87"/>
      <c r="ILY27" s="87"/>
      <c r="ILZ27" s="87"/>
      <c r="IMA27" s="87"/>
      <c r="IMB27" s="87"/>
      <c r="IMC27" s="87"/>
      <c r="IMD27" s="87"/>
      <c r="IME27" s="87"/>
      <c r="IMF27" s="87"/>
      <c r="IMG27" s="87"/>
      <c r="IMH27" s="87"/>
      <c r="IMI27" s="87"/>
      <c r="IMJ27" s="87"/>
      <c r="IMK27" s="87"/>
      <c r="IML27" s="87"/>
      <c r="IMM27" s="87"/>
      <c r="IMN27" s="87"/>
      <c r="IMO27" s="87"/>
      <c r="IMP27" s="87"/>
      <c r="IMQ27" s="87"/>
      <c r="IMR27" s="87"/>
      <c r="IMS27" s="87"/>
      <c r="IMT27" s="87"/>
      <c r="IMU27" s="87"/>
      <c r="IMV27" s="87"/>
      <c r="IMW27" s="87"/>
      <c r="IMX27" s="87"/>
      <c r="IMY27" s="87"/>
      <c r="IMZ27" s="87"/>
      <c r="INA27" s="87"/>
      <c r="INB27" s="87"/>
      <c r="INC27" s="87"/>
      <c r="IND27" s="87"/>
      <c r="INE27" s="87"/>
      <c r="INF27" s="87"/>
      <c r="ING27" s="87"/>
      <c r="INH27" s="87"/>
      <c r="INI27" s="87"/>
      <c r="INJ27" s="87"/>
      <c r="INK27" s="87"/>
      <c r="INL27" s="87"/>
      <c r="INM27" s="87"/>
      <c r="INN27" s="87"/>
      <c r="INO27" s="87"/>
      <c r="INP27" s="87"/>
      <c r="INQ27" s="87"/>
      <c r="INR27" s="87"/>
      <c r="INS27" s="87"/>
      <c r="INT27" s="87"/>
      <c r="INU27" s="87"/>
      <c r="INV27" s="87"/>
      <c r="INW27" s="87"/>
      <c r="INX27" s="87"/>
      <c r="INY27" s="87"/>
      <c r="INZ27" s="87"/>
      <c r="IOA27" s="87"/>
      <c r="IOB27" s="87"/>
      <c r="IOC27" s="87"/>
      <c r="IOD27" s="87"/>
      <c r="IOE27" s="87"/>
      <c r="IOF27" s="87"/>
      <c r="IOG27" s="87"/>
      <c r="IOH27" s="87"/>
      <c r="IOI27" s="87"/>
      <c r="IOJ27" s="87"/>
      <c r="IOK27" s="87"/>
      <c r="IOL27" s="87"/>
      <c r="IOM27" s="87"/>
      <c r="ION27" s="87"/>
      <c r="IOO27" s="87"/>
      <c r="IOP27" s="87"/>
      <c r="IOQ27" s="87"/>
      <c r="IOR27" s="87"/>
      <c r="IOS27" s="87"/>
      <c r="IOT27" s="87"/>
      <c r="IOU27" s="87"/>
      <c r="IOV27" s="87"/>
      <c r="IOW27" s="87"/>
      <c r="IOX27" s="87"/>
      <c r="IOY27" s="87"/>
      <c r="IOZ27" s="87"/>
      <c r="IPA27" s="87"/>
      <c r="IPB27" s="87"/>
      <c r="IPC27" s="87"/>
      <c r="IPD27" s="87"/>
      <c r="IPE27" s="87"/>
      <c r="IPF27" s="87"/>
      <c r="IPG27" s="87"/>
      <c r="IPH27" s="87"/>
      <c r="IPI27" s="87"/>
      <c r="IPJ27" s="87"/>
      <c r="IPK27" s="87"/>
      <c r="IPL27" s="87"/>
      <c r="IPM27" s="87"/>
      <c r="IPN27" s="87"/>
      <c r="IPO27" s="87"/>
      <c r="IPP27" s="87"/>
      <c r="IPQ27" s="87"/>
      <c r="IPR27" s="87"/>
      <c r="IPS27" s="87"/>
      <c r="IPT27" s="87"/>
      <c r="IPU27" s="87"/>
      <c r="IPV27" s="87"/>
      <c r="IPW27" s="87"/>
      <c r="IPX27" s="87"/>
      <c r="IPY27" s="87"/>
      <c r="IPZ27" s="87"/>
      <c r="IQA27" s="87"/>
      <c r="IQB27" s="87"/>
      <c r="IQC27" s="87"/>
      <c r="IQD27" s="87"/>
      <c r="IQE27" s="87"/>
      <c r="IQF27" s="87"/>
      <c r="IQG27" s="87"/>
      <c r="IQH27" s="87"/>
      <c r="IQI27" s="87"/>
      <c r="IQJ27" s="87"/>
      <c r="IQK27" s="87"/>
      <c r="IQL27" s="87"/>
      <c r="IQM27" s="87"/>
      <c r="IQN27" s="87"/>
      <c r="IQO27" s="87"/>
      <c r="IQP27" s="87"/>
      <c r="IQQ27" s="87"/>
      <c r="IQR27" s="87"/>
      <c r="IQS27" s="87"/>
      <c r="IQT27" s="87"/>
      <c r="IQU27" s="87"/>
      <c r="IQV27" s="87"/>
      <c r="IQW27" s="87"/>
      <c r="IQX27" s="87"/>
      <c r="IQY27" s="87"/>
      <c r="IQZ27" s="87"/>
      <c r="IRA27" s="87"/>
      <c r="IRB27" s="87"/>
      <c r="IRC27" s="87"/>
      <c r="IRD27" s="87"/>
      <c r="IRE27" s="87"/>
      <c r="IRF27" s="87"/>
      <c r="IRG27" s="87"/>
      <c r="IRH27" s="87"/>
      <c r="IRI27" s="87"/>
      <c r="IRJ27" s="87"/>
      <c r="IRK27" s="87"/>
      <c r="IRL27" s="87"/>
      <c r="IRM27" s="87"/>
      <c r="IRN27" s="87"/>
      <c r="IRO27" s="87"/>
      <c r="IRP27" s="87"/>
      <c r="IRQ27" s="87"/>
      <c r="IRR27" s="87"/>
      <c r="IRS27" s="87"/>
      <c r="IRT27" s="87"/>
      <c r="IRU27" s="87"/>
      <c r="IRV27" s="87"/>
      <c r="IRW27" s="87"/>
      <c r="IRX27" s="87"/>
      <c r="IRY27" s="87"/>
      <c r="IRZ27" s="87"/>
      <c r="ISA27" s="87"/>
      <c r="ISB27" s="87"/>
      <c r="ISC27" s="87"/>
      <c r="ISD27" s="87"/>
      <c r="ISE27" s="87"/>
      <c r="ISF27" s="87"/>
      <c r="ISG27" s="87"/>
      <c r="ISH27" s="87"/>
      <c r="ISI27" s="87"/>
      <c r="ISJ27" s="87"/>
      <c r="ISK27" s="87"/>
      <c r="ISL27" s="87"/>
      <c r="ISM27" s="87"/>
      <c r="ISN27" s="87"/>
      <c r="ISO27" s="87"/>
      <c r="ISP27" s="87"/>
      <c r="ISQ27" s="87"/>
      <c r="ISR27" s="87"/>
      <c r="ISS27" s="87"/>
      <c r="IST27" s="87"/>
      <c r="ISU27" s="87"/>
      <c r="ISV27" s="87"/>
      <c r="ISW27" s="87"/>
      <c r="ISX27" s="87"/>
      <c r="ISY27" s="87"/>
      <c r="ISZ27" s="87"/>
      <c r="ITA27" s="87"/>
      <c r="ITB27" s="87"/>
      <c r="ITC27" s="87"/>
      <c r="ITD27" s="87"/>
      <c r="ITE27" s="87"/>
      <c r="ITF27" s="87"/>
      <c r="ITG27" s="87"/>
      <c r="ITH27" s="87"/>
      <c r="ITI27" s="87"/>
      <c r="ITJ27" s="87"/>
      <c r="ITK27" s="87"/>
      <c r="ITL27" s="87"/>
      <c r="ITM27" s="87"/>
      <c r="ITN27" s="87"/>
      <c r="ITO27" s="87"/>
      <c r="ITP27" s="87"/>
      <c r="ITQ27" s="87"/>
      <c r="ITR27" s="87"/>
      <c r="ITS27" s="87"/>
      <c r="ITT27" s="87"/>
      <c r="ITU27" s="87"/>
      <c r="ITV27" s="87"/>
      <c r="ITW27" s="87"/>
      <c r="ITX27" s="87"/>
      <c r="ITY27" s="87"/>
      <c r="ITZ27" s="87"/>
      <c r="IUA27" s="87"/>
      <c r="IUB27" s="87"/>
      <c r="IUC27" s="87"/>
      <c r="IUD27" s="87"/>
      <c r="IUE27" s="87"/>
      <c r="IUF27" s="87"/>
      <c r="IUG27" s="87"/>
      <c r="IUH27" s="87"/>
      <c r="IUI27" s="87"/>
      <c r="IUJ27" s="87"/>
      <c r="IUK27" s="87"/>
      <c r="IUL27" s="87"/>
      <c r="IUM27" s="87"/>
      <c r="IUN27" s="87"/>
      <c r="IUO27" s="87"/>
      <c r="IUP27" s="87"/>
      <c r="IUQ27" s="87"/>
      <c r="IUR27" s="87"/>
      <c r="IUS27" s="87"/>
      <c r="IUT27" s="87"/>
      <c r="IUU27" s="87"/>
      <c r="IUV27" s="87"/>
      <c r="IUW27" s="87"/>
      <c r="IUX27" s="87"/>
      <c r="IUY27" s="87"/>
      <c r="IUZ27" s="87"/>
      <c r="IVA27" s="87"/>
      <c r="IVB27" s="87"/>
      <c r="IVC27" s="87"/>
      <c r="IVD27" s="87"/>
      <c r="IVE27" s="87"/>
      <c r="IVF27" s="87"/>
      <c r="IVG27" s="87"/>
      <c r="IVH27" s="87"/>
      <c r="IVI27" s="87"/>
      <c r="IVJ27" s="87"/>
      <c r="IVK27" s="87"/>
      <c r="IVL27" s="87"/>
      <c r="IVM27" s="87"/>
      <c r="IVN27" s="87"/>
      <c r="IVO27" s="87"/>
      <c r="IVP27" s="87"/>
      <c r="IVQ27" s="87"/>
      <c r="IVR27" s="87"/>
      <c r="IVS27" s="87"/>
      <c r="IVT27" s="87"/>
      <c r="IVU27" s="87"/>
      <c r="IVV27" s="87"/>
      <c r="IVW27" s="87"/>
      <c r="IVX27" s="87"/>
      <c r="IVY27" s="87"/>
      <c r="IVZ27" s="87"/>
      <c r="IWA27" s="87"/>
      <c r="IWB27" s="87"/>
      <c r="IWC27" s="87"/>
      <c r="IWD27" s="87"/>
      <c r="IWE27" s="87"/>
      <c r="IWF27" s="87"/>
      <c r="IWG27" s="87"/>
      <c r="IWH27" s="87"/>
      <c r="IWI27" s="87"/>
      <c r="IWJ27" s="87"/>
      <c r="IWK27" s="87"/>
      <c r="IWL27" s="87"/>
      <c r="IWM27" s="87"/>
      <c r="IWN27" s="87"/>
      <c r="IWO27" s="87"/>
      <c r="IWP27" s="87"/>
      <c r="IWQ27" s="87"/>
      <c r="IWR27" s="87"/>
      <c r="IWS27" s="87"/>
      <c r="IWT27" s="87"/>
      <c r="IWU27" s="87"/>
      <c r="IWV27" s="87"/>
      <c r="IWW27" s="87"/>
      <c r="IWX27" s="87"/>
      <c r="IWY27" s="87"/>
      <c r="IWZ27" s="87"/>
      <c r="IXA27" s="87"/>
      <c r="IXB27" s="87"/>
      <c r="IXC27" s="87"/>
      <c r="IXD27" s="87"/>
      <c r="IXE27" s="87"/>
      <c r="IXF27" s="87"/>
      <c r="IXG27" s="87"/>
      <c r="IXH27" s="87"/>
      <c r="IXI27" s="87"/>
      <c r="IXJ27" s="87"/>
      <c r="IXK27" s="87"/>
      <c r="IXL27" s="87"/>
      <c r="IXM27" s="87"/>
      <c r="IXN27" s="87"/>
      <c r="IXO27" s="87"/>
      <c r="IXP27" s="87"/>
      <c r="IXQ27" s="87"/>
      <c r="IXR27" s="87"/>
      <c r="IXS27" s="87"/>
      <c r="IXT27" s="87"/>
      <c r="IXU27" s="87"/>
      <c r="IXV27" s="87"/>
      <c r="IXW27" s="87"/>
      <c r="IXX27" s="87"/>
      <c r="IXY27" s="87"/>
      <c r="IXZ27" s="87"/>
      <c r="IYA27" s="87"/>
      <c r="IYB27" s="87"/>
      <c r="IYC27" s="87"/>
      <c r="IYD27" s="87"/>
      <c r="IYE27" s="87"/>
      <c r="IYF27" s="87"/>
      <c r="IYG27" s="87"/>
      <c r="IYH27" s="87"/>
      <c r="IYI27" s="87"/>
      <c r="IYJ27" s="87"/>
      <c r="IYK27" s="87"/>
      <c r="IYL27" s="87"/>
      <c r="IYM27" s="87"/>
      <c r="IYN27" s="87"/>
      <c r="IYO27" s="87"/>
      <c r="IYP27" s="87"/>
      <c r="IYQ27" s="87"/>
      <c r="IYR27" s="87"/>
      <c r="IYS27" s="87"/>
      <c r="IYT27" s="87"/>
      <c r="IYU27" s="87"/>
      <c r="IYV27" s="87"/>
      <c r="IYW27" s="87"/>
      <c r="IYX27" s="87"/>
      <c r="IYY27" s="87"/>
      <c r="IYZ27" s="87"/>
      <c r="IZA27" s="87"/>
      <c r="IZB27" s="87"/>
      <c r="IZC27" s="87"/>
      <c r="IZD27" s="87"/>
      <c r="IZE27" s="87"/>
      <c r="IZF27" s="87"/>
      <c r="IZG27" s="87"/>
      <c r="IZH27" s="87"/>
      <c r="IZI27" s="87"/>
      <c r="IZJ27" s="87"/>
      <c r="IZK27" s="87"/>
      <c r="IZL27" s="87"/>
      <c r="IZM27" s="87"/>
      <c r="IZN27" s="87"/>
      <c r="IZO27" s="87"/>
      <c r="IZP27" s="87"/>
      <c r="IZQ27" s="87"/>
      <c r="IZR27" s="87"/>
      <c r="IZS27" s="87"/>
      <c r="IZT27" s="87"/>
      <c r="IZU27" s="87"/>
      <c r="IZV27" s="87"/>
      <c r="IZW27" s="87"/>
      <c r="IZX27" s="87"/>
      <c r="IZY27" s="87"/>
      <c r="IZZ27" s="87"/>
      <c r="JAA27" s="87"/>
      <c r="JAB27" s="87"/>
      <c r="JAC27" s="87"/>
      <c r="JAD27" s="87"/>
      <c r="JAE27" s="87"/>
      <c r="JAF27" s="87"/>
      <c r="JAG27" s="87"/>
      <c r="JAH27" s="87"/>
      <c r="JAI27" s="87"/>
      <c r="JAJ27" s="87"/>
      <c r="JAK27" s="87"/>
      <c r="JAL27" s="87"/>
      <c r="JAM27" s="87"/>
      <c r="JAN27" s="87"/>
      <c r="JAO27" s="87"/>
      <c r="JAP27" s="87"/>
      <c r="JAQ27" s="87"/>
      <c r="JAR27" s="87"/>
      <c r="JAS27" s="87"/>
      <c r="JAT27" s="87"/>
      <c r="JAU27" s="87"/>
      <c r="JAV27" s="87"/>
      <c r="JAW27" s="87"/>
      <c r="JAX27" s="87"/>
      <c r="JAY27" s="87"/>
      <c r="JAZ27" s="87"/>
      <c r="JBA27" s="87"/>
      <c r="JBB27" s="87"/>
      <c r="JBC27" s="87"/>
      <c r="JBD27" s="87"/>
      <c r="JBE27" s="87"/>
      <c r="JBF27" s="87"/>
      <c r="JBG27" s="87"/>
      <c r="JBH27" s="87"/>
      <c r="JBI27" s="87"/>
      <c r="JBJ27" s="87"/>
      <c r="JBK27" s="87"/>
      <c r="JBL27" s="87"/>
      <c r="JBM27" s="87"/>
      <c r="JBN27" s="87"/>
      <c r="JBO27" s="87"/>
      <c r="JBP27" s="87"/>
      <c r="JBQ27" s="87"/>
      <c r="JBR27" s="87"/>
      <c r="JBS27" s="87"/>
      <c r="JBT27" s="87"/>
      <c r="JBU27" s="87"/>
      <c r="JBV27" s="87"/>
      <c r="JBW27" s="87"/>
      <c r="JBX27" s="87"/>
      <c r="JBY27" s="87"/>
      <c r="JBZ27" s="87"/>
      <c r="JCA27" s="87"/>
      <c r="JCB27" s="87"/>
      <c r="JCC27" s="87"/>
      <c r="JCD27" s="87"/>
      <c r="JCE27" s="87"/>
      <c r="JCF27" s="87"/>
      <c r="JCG27" s="87"/>
      <c r="JCH27" s="87"/>
      <c r="JCI27" s="87"/>
      <c r="JCJ27" s="87"/>
      <c r="JCK27" s="87"/>
      <c r="JCL27" s="87"/>
      <c r="JCM27" s="87"/>
      <c r="JCN27" s="87"/>
      <c r="JCO27" s="87"/>
      <c r="JCP27" s="87"/>
      <c r="JCQ27" s="87"/>
      <c r="JCR27" s="87"/>
      <c r="JCS27" s="87"/>
      <c r="JCT27" s="87"/>
      <c r="JCU27" s="87"/>
      <c r="JCV27" s="87"/>
      <c r="JCW27" s="87"/>
      <c r="JCX27" s="87"/>
      <c r="JCY27" s="87"/>
      <c r="JCZ27" s="87"/>
      <c r="JDA27" s="87"/>
      <c r="JDB27" s="87"/>
      <c r="JDC27" s="87"/>
      <c r="JDD27" s="87"/>
      <c r="JDE27" s="87"/>
      <c r="JDF27" s="87"/>
      <c r="JDG27" s="87"/>
      <c r="JDH27" s="87"/>
      <c r="JDI27" s="87"/>
      <c r="JDJ27" s="87"/>
      <c r="JDK27" s="87"/>
      <c r="JDL27" s="87"/>
      <c r="JDM27" s="87"/>
      <c r="JDN27" s="87"/>
      <c r="JDO27" s="87"/>
      <c r="JDP27" s="87"/>
      <c r="JDQ27" s="87"/>
      <c r="JDR27" s="87"/>
      <c r="JDS27" s="87"/>
      <c r="JDT27" s="87"/>
      <c r="JDU27" s="87"/>
      <c r="JDV27" s="87"/>
      <c r="JDW27" s="87"/>
      <c r="JDX27" s="87"/>
      <c r="JDY27" s="87"/>
      <c r="JDZ27" s="87"/>
      <c r="JEA27" s="87"/>
      <c r="JEB27" s="87"/>
      <c r="JEC27" s="87"/>
      <c r="JED27" s="87"/>
      <c r="JEE27" s="87"/>
      <c r="JEF27" s="87"/>
      <c r="JEG27" s="87"/>
      <c r="JEH27" s="87"/>
      <c r="JEI27" s="87"/>
      <c r="JEJ27" s="87"/>
      <c r="JEK27" s="87"/>
      <c r="JEL27" s="87"/>
      <c r="JEM27" s="87"/>
      <c r="JEN27" s="87"/>
      <c r="JEO27" s="87"/>
      <c r="JEP27" s="87"/>
      <c r="JEQ27" s="87"/>
      <c r="JER27" s="87"/>
      <c r="JES27" s="87"/>
      <c r="JET27" s="87"/>
      <c r="JEU27" s="87"/>
      <c r="JEV27" s="87"/>
      <c r="JEW27" s="87"/>
      <c r="JEX27" s="87"/>
      <c r="JEY27" s="87"/>
      <c r="JEZ27" s="87"/>
      <c r="JFA27" s="87"/>
      <c r="JFB27" s="87"/>
      <c r="JFC27" s="87"/>
      <c r="JFD27" s="87"/>
      <c r="JFE27" s="87"/>
      <c r="JFF27" s="87"/>
      <c r="JFG27" s="87"/>
      <c r="JFH27" s="87"/>
      <c r="JFI27" s="87"/>
      <c r="JFJ27" s="87"/>
      <c r="JFK27" s="87"/>
      <c r="JFL27" s="87"/>
      <c r="JFM27" s="87"/>
      <c r="JFN27" s="87"/>
      <c r="JFO27" s="87"/>
      <c r="JFP27" s="87"/>
      <c r="JFQ27" s="87"/>
      <c r="JFR27" s="87"/>
      <c r="JFS27" s="87"/>
      <c r="JFT27" s="87"/>
      <c r="JFU27" s="87"/>
      <c r="JFV27" s="87"/>
      <c r="JFW27" s="87"/>
      <c r="JFX27" s="87"/>
      <c r="JFY27" s="87"/>
      <c r="JFZ27" s="87"/>
      <c r="JGA27" s="87"/>
      <c r="JGB27" s="87"/>
      <c r="JGC27" s="87"/>
      <c r="JGD27" s="87"/>
      <c r="JGE27" s="87"/>
      <c r="JGF27" s="87"/>
      <c r="JGG27" s="87"/>
      <c r="JGH27" s="87"/>
      <c r="JGI27" s="87"/>
      <c r="JGJ27" s="87"/>
      <c r="JGK27" s="87"/>
      <c r="JGL27" s="87"/>
      <c r="JGM27" s="87"/>
      <c r="JGN27" s="87"/>
      <c r="JGO27" s="87"/>
      <c r="JGP27" s="87"/>
      <c r="JGQ27" s="87"/>
      <c r="JGR27" s="87"/>
      <c r="JGS27" s="87"/>
      <c r="JGT27" s="87"/>
      <c r="JGU27" s="87"/>
      <c r="JGV27" s="87"/>
      <c r="JGW27" s="87"/>
      <c r="JGX27" s="87"/>
      <c r="JGY27" s="87"/>
      <c r="JGZ27" s="87"/>
      <c r="JHA27" s="87"/>
      <c r="JHB27" s="87"/>
      <c r="JHC27" s="87"/>
      <c r="JHD27" s="87"/>
      <c r="JHE27" s="87"/>
      <c r="JHF27" s="87"/>
      <c r="JHG27" s="87"/>
      <c r="JHH27" s="87"/>
      <c r="JHI27" s="87"/>
      <c r="JHJ27" s="87"/>
      <c r="JHK27" s="87"/>
      <c r="JHL27" s="87"/>
      <c r="JHM27" s="87"/>
      <c r="JHN27" s="87"/>
      <c r="JHO27" s="87"/>
      <c r="JHP27" s="87"/>
      <c r="JHQ27" s="87"/>
      <c r="JHR27" s="87"/>
      <c r="JHS27" s="87"/>
      <c r="JHT27" s="87"/>
      <c r="JHU27" s="87"/>
      <c r="JHV27" s="87"/>
      <c r="JHW27" s="87"/>
      <c r="JHX27" s="87"/>
      <c r="JHY27" s="87"/>
      <c r="JHZ27" s="87"/>
      <c r="JIA27" s="87"/>
      <c r="JIB27" s="87"/>
      <c r="JIC27" s="87"/>
      <c r="JID27" s="87"/>
      <c r="JIE27" s="87"/>
      <c r="JIF27" s="87"/>
      <c r="JIG27" s="87"/>
      <c r="JIH27" s="87"/>
      <c r="JII27" s="87"/>
      <c r="JIJ27" s="87"/>
      <c r="JIK27" s="87"/>
      <c r="JIL27" s="87"/>
      <c r="JIM27" s="87"/>
      <c r="JIN27" s="87"/>
      <c r="JIO27" s="87"/>
      <c r="JIP27" s="87"/>
      <c r="JIQ27" s="87"/>
      <c r="JIR27" s="87"/>
      <c r="JIS27" s="87"/>
      <c r="JIT27" s="87"/>
      <c r="JIU27" s="87"/>
      <c r="JIV27" s="87"/>
      <c r="JIW27" s="87"/>
      <c r="JIX27" s="87"/>
      <c r="JIY27" s="87"/>
      <c r="JIZ27" s="87"/>
      <c r="JJA27" s="87"/>
      <c r="JJB27" s="87"/>
      <c r="JJC27" s="87"/>
      <c r="JJD27" s="87"/>
      <c r="JJE27" s="87"/>
      <c r="JJF27" s="87"/>
      <c r="JJG27" s="87"/>
      <c r="JJH27" s="87"/>
      <c r="JJI27" s="87"/>
      <c r="JJJ27" s="87"/>
      <c r="JJK27" s="87"/>
      <c r="JJL27" s="87"/>
      <c r="JJM27" s="87"/>
      <c r="JJN27" s="87"/>
      <c r="JJO27" s="87"/>
      <c r="JJP27" s="87"/>
      <c r="JJQ27" s="87"/>
      <c r="JJR27" s="87"/>
      <c r="JJS27" s="87"/>
      <c r="JJT27" s="87"/>
      <c r="JJU27" s="87"/>
      <c r="JJV27" s="87"/>
      <c r="JJW27" s="87"/>
      <c r="JJX27" s="87"/>
      <c r="JJY27" s="87"/>
      <c r="JJZ27" s="87"/>
      <c r="JKA27" s="87"/>
      <c r="JKB27" s="87"/>
      <c r="JKC27" s="87"/>
      <c r="JKD27" s="87"/>
      <c r="JKE27" s="87"/>
      <c r="JKF27" s="87"/>
      <c r="JKG27" s="87"/>
      <c r="JKH27" s="87"/>
      <c r="JKI27" s="87"/>
      <c r="JKJ27" s="87"/>
      <c r="JKK27" s="87"/>
      <c r="JKL27" s="87"/>
      <c r="JKM27" s="87"/>
      <c r="JKN27" s="87"/>
      <c r="JKO27" s="87"/>
      <c r="JKP27" s="87"/>
      <c r="JKQ27" s="87"/>
      <c r="JKR27" s="87"/>
      <c r="JKS27" s="87"/>
      <c r="JKT27" s="87"/>
      <c r="JKU27" s="87"/>
      <c r="JKV27" s="87"/>
      <c r="JKW27" s="87"/>
      <c r="JKX27" s="87"/>
      <c r="JKY27" s="87"/>
      <c r="JKZ27" s="87"/>
      <c r="JLA27" s="87"/>
      <c r="JLB27" s="87"/>
      <c r="JLC27" s="87"/>
      <c r="JLD27" s="87"/>
      <c r="JLE27" s="87"/>
      <c r="JLF27" s="87"/>
      <c r="JLG27" s="87"/>
      <c r="JLH27" s="87"/>
      <c r="JLI27" s="87"/>
      <c r="JLJ27" s="87"/>
      <c r="JLK27" s="87"/>
      <c r="JLL27" s="87"/>
      <c r="JLM27" s="87"/>
      <c r="JLN27" s="87"/>
      <c r="JLO27" s="87"/>
      <c r="JLP27" s="87"/>
      <c r="JLQ27" s="87"/>
      <c r="JLR27" s="87"/>
      <c r="JLS27" s="87"/>
      <c r="JLT27" s="87"/>
      <c r="JLU27" s="87"/>
      <c r="JLV27" s="87"/>
      <c r="JLW27" s="87"/>
      <c r="JLX27" s="87"/>
      <c r="JLY27" s="87"/>
      <c r="JLZ27" s="87"/>
      <c r="JMA27" s="87"/>
      <c r="JMB27" s="87"/>
      <c r="JMC27" s="87"/>
      <c r="JMD27" s="87"/>
      <c r="JME27" s="87"/>
      <c r="JMF27" s="87"/>
      <c r="JMG27" s="87"/>
      <c r="JMH27" s="87"/>
      <c r="JMI27" s="87"/>
      <c r="JMJ27" s="87"/>
      <c r="JMK27" s="87"/>
      <c r="JML27" s="87"/>
      <c r="JMM27" s="87"/>
      <c r="JMN27" s="87"/>
      <c r="JMO27" s="87"/>
      <c r="JMP27" s="87"/>
      <c r="JMQ27" s="87"/>
      <c r="JMR27" s="87"/>
      <c r="JMS27" s="87"/>
      <c r="JMT27" s="87"/>
      <c r="JMU27" s="87"/>
      <c r="JMV27" s="87"/>
      <c r="JMW27" s="87"/>
      <c r="JMX27" s="87"/>
      <c r="JMY27" s="87"/>
      <c r="JMZ27" s="87"/>
      <c r="JNA27" s="87"/>
      <c r="JNB27" s="87"/>
      <c r="JNC27" s="87"/>
      <c r="JND27" s="87"/>
      <c r="JNE27" s="87"/>
      <c r="JNF27" s="87"/>
      <c r="JNG27" s="87"/>
      <c r="JNH27" s="87"/>
      <c r="JNI27" s="87"/>
      <c r="JNJ27" s="87"/>
      <c r="JNK27" s="87"/>
      <c r="JNL27" s="87"/>
      <c r="JNM27" s="87"/>
      <c r="JNN27" s="87"/>
      <c r="JNO27" s="87"/>
      <c r="JNP27" s="87"/>
      <c r="JNQ27" s="87"/>
      <c r="JNR27" s="87"/>
      <c r="JNS27" s="87"/>
      <c r="JNT27" s="87"/>
      <c r="JNU27" s="87"/>
      <c r="JNV27" s="87"/>
      <c r="JNW27" s="87"/>
      <c r="JNX27" s="87"/>
      <c r="JNY27" s="87"/>
      <c r="JNZ27" s="87"/>
      <c r="JOA27" s="87"/>
      <c r="JOB27" s="87"/>
      <c r="JOC27" s="87"/>
      <c r="JOD27" s="87"/>
      <c r="JOE27" s="87"/>
      <c r="JOF27" s="87"/>
      <c r="JOG27" s="87"/>
      <c r="JOH27" s="87"/>
      <c r="JOI27" s="87"/>
      <c r="JOJ27" s="87"/>
      <c r="JOK27" s="87"/>
      <c r="JOL27" s="87"/>
      <c r="JOM27" s="87"/>
      <c r="JON27" s="87"/>
      <c r="JOO27" s="87"/>
      <c r="JOP27" s="87"/>
      <c r="JOQ27" s="87"/>
      <c r="JOR27" s="87"/>
      <c r="JOS27" s="87"/>
      <c r="JOT27" s="87"/>
      <c r="JOU27" s="87"/>
      <c r="JOV27" s="87"/>
      <c r="JOW27" s="87"/>
      <c r="JOX27" s="87"/>
      <c r="JOY27" s="87"/>
      <c r="JOZ27" s="87"/>
      <c r="JPA27" s="87"/>
      <c r="JPB27" s="87"/>
      <c r="JPC27" s="87"/>
      <c r="JPD27" s="87"/>
      <c r="JPE27" s="87"/>
      <c r="JPF27" s="87"/>
      <c r="JPG27" s="87"/>
      <c r="JPH27" s="87"/>
      <c r="JPI27" s="87"/>
      <c r="JPJ27" s="87"/>
      <c r="JPK27" s="87"/>
      <c r="JPL27" s="87"/>
      <c r="JPM27" s="87"/>
      <c r="JPN27" s="87"/>
      <c r="JPO27" s="87"/>
      <c r="JPP27" s="87"/>
      <c r="JPQ27" s="87"/>
      <c r="JPR27" s="87"/>
      <c r="JPS27" s="87"/>
      <c r="JPT27" s="87"/>
      <c r="JPU27" s="87"/>
      <c r="JPV27" s="87"/>
      <c r="JPW27" s="87"/>
      <c r="JPX27" s="87"/>
      <c r="JPY27" s="87"/>
      <c r="JPZ27" s="87"/>
      <c r="JQA27" s="87"/>
      <c r="JQB27" s="87"/>
      <c r="JQC27" s="87"/>
      <c r="JQD27" s="87"/>
      <c r="JQE27" s="87"/>
      <c r="JQF27" s="87"/>
      <c r="JQG27" s="87"/>
      <c r="JQH27" s="87"/>
      <c r="JQI27" s="87"/>
      <c r="JQJ27" s="87"/>
      <c r="JQK27" s="87"/>
      <c r="JQL27" s="87"/>
      <c r="JQM27" s="87"/>
      <c r="JQN27" s="87"/>
      <c r="JQO27" s="87"/>
      <c r="JQP27" s="87"/>
      <c r="JQQ27" s="87"/>
      <c r="JQR27" s="87"/>
      <c r="JQS27" s="87"/>
      <c r="JQT27" s="87"/>
      <c r="JQU27" s="87"/>
      <c r="JQV27" s="87"/>
      <c r="JQW27" s="87"/>
      <c r="JQX27" s="87"/>
      <c r="JQY27" s="87"/>
      <c r="JQZ27" s="87"/>
      <c r="JRA27" s="87"/>
      <c r="JRB27" s="87"/>
      <c r="JRC27" s="87"/>
      <c r="JRD27" s="87"/>
      <c r="JRE27" s="87"/>
      <c r="JRF27" s="87"/>
      <c r="JRG27" s="87"/>
      <c r="JRH27" s="87"/>
      <c r="JRI27" s="87"/>
      <c r="JRJ27" s="87"/>
      <c r="JRK27" s="87"/>
      <c r="JRL27" s="87"/>
      <c r="JRM27" s="87"/>
      <c r="JRN27" s="87"/>
      <c r="JRO27" s="87"/>
      <c r="JRP27" s="87"/>
      <c r="JRQ27" s="87"/>
      <c r="JRR27" s="87"/>
      <c r="JRS27" s="87"/>
      <c r="JRT27" s="87"/>
      <c r="JRU27" s="87"/>
      <c r="JRV27" s="87"/>
      <c r="JRW27" s="87"/>
      <c r="JRX27" s="87"/>
      <c r="JRY27" s="87"/>
      <c r="JRZ27" s="87"/>
      <c r="JSA27" s="87"/>
      <c r="JSB27" s="87"/>
      <c r="JSC27" s="87"/>
      <c r="JSD27" s="87"/>
      <c r="JSE27" s="87"/>
      <c r="JSF27" s="87"/>
      <c r="JSG27" s="87"/>
      <c r="JSH27" s="87"/>
      <c r="JSI27" s="87"/>
      <c r="JSJ27" s="87"/>
      <c r="JSK27" s="87"/>
      <c r="JSL27" s="87"/>
      <c r="JSM27" s="87"/>
      <c r="JSN27" s="87"/>
      <c r="JSO27" s="87"/>
      <c r="JSP27" s="87"/>
      <c r="JSQ27" s="87"/>
      <c r="JSR27" s="87"/>
      <c r="JSS27" s="87"/>
      <c r="JST27" s="87"/>
      <c r="JSU27" s="87"/>
      <c r="JSV27" s="87"/>
      <c r="JSW27" s="87"/>
      <c r="JSX27" s="87"/>
      <c r="JSY27" s="87"/>
      <c r="JSZ27" s="87"/>
      <c r="JTA27" s="87"/>
      <c r="JTB27" s="87"/>
      <c r="JTC27" s="87"/>
      <c r="JTD27" s="87"/>
      <c r="JTE27" s="87"/>
      <c r="JTF27" s="87"/>
      <c r="JTG27" s="87"/>
      <c r="JTH27" s="87"/>
      <c r="JTI27" s="87"/>
      <c r="JTJ27" s="87"/>
      <c r="JTK27" s="87"/>
      <c r="JTL27" s="87"/>
      <c r="JTM27" s="87"/>
      <c r="JTN27" s="87"/>
      <c r="JTO27" s="87"/>
      <c r="JTP27" s="87"/>
      <c r="JTQ27" s="87"/>
      <c r="JTR27" s="87"/>
      <c r="JTS27" s="87"/>
      <c r="JTT27" s="87"/>
      <c r="JTU27" s="87"/>
      <c r="JTV27" s="87"/>
      <c r="JTW27" s="87"/>
      <c r="JTX27" s="87"/>
      <c r="JTY27" s="87"/>
      <c r="JTZ27" s="87"/>
      <c r="JUA27" s="87"/>
      <c r="JUB27" s="87"/>
      <c r="JUC27" s="87"/>
      <c r="JUD27" s="87"/>
      <c r="JUE27" s="87"/>
      <c r="JUF27" s="87"/>
      <c r="JUG27" s="87"/>
      <c r="JUH27" s="87"/>
      <c r="JUI27" s="87"/>
      <c r="JUJ27" s="87"/>
      <c r="JUK27" s="87"/>
      <c r="JUL27" s="87"/>
      <c r="JUM27" s="87"/>
      <c r="JUN27" s="87"/>
      <c r="JUO27" s="87"/>
      <c r="JUP27" s="87"/>
      <c r="JUQ27" s="87"/>
      <c r="JUR27" s="87"/>
      <c r="JUS27" s="87"/>
      <c r="JUT27" s="87"/>
      <c r="JUU27" s="87"/>
      <c r="JUV27" s="87"/>
      <c r="JUW27" s="87"/>
      <c r="JUX27" s="87"/>
      <c r="JUY27" s="87"/>
      <c r="JUZ27" s="87"/>
      <c r="JVA27" s="87"/>
      <c r="JVB27" s="87"/>
      <c r="JVC27" s="87"/>
      <c r="JVD27" s="87"/>
      <c r="JVE27" s="87"/>
      <c r="JVF27" s="87"/>
      <c r="JVG27" s="87"/>
      <c r="JVH27" s="87"/>
      <c r="JVI27" s="87"/>
      <c r="JVJ27" s="87"/>
      <c r="JVK27" s="87"/>
      <c r="JVL27" s="87"/>
      <c r="JVM27" s="87"/>
      <c r="JVN27" s="87"/>
      <c r="JVO27" s="87"/>
      <c r="JVP27" s="87"/>
      <c r="JVQ27" s="87"/>
      <c r="JVR27" s="87"/>
      <c r="JVS27" s="87"/>
      <c r="JVT27" s="87"/>
      <c r="JVU27" s="87"/>
      <c r="JVV27" s="87"/>
      <c r="JVW27" s="87"/>
      <c r="JVX27" s="87"/>
      <c r="JVY27" s="87"/>
      <c r="JVZ27" s="87"/>
      <c r="JWA27" s="87"/>
      <c r="JWB27" s="87"/>
      <c r="JWC27" s="87"/>
      <c r="JWD27" s="87"/>
      <c r="JWE27" s="87"/>
      <c r="JWF27" s="87"/>
      <c r="JWG27" s="87"/>
      <c r="JWH27" s="87"/>
      <c r="JWI27" s="87"/>
      <c r="JWJ27" s="87"/>
      <c r="JWK27" s="87"/>
      <c r="JWL27" s="87"/>
      <c r="JWM27" s="87"/>
      <c r="JWN27" s="87"/>
      <c r="JWO27" s="87"/>
      <c r="JWP27" s="87"/>
      <c r="JWQ27" s="87"/>
      <c r="JWR27" s="87"/>
      <c r="JWS27" s="87"/>
      <c r="JWT27" s="87"/>
      <c r="JWU27" s="87"/>
      <c r="JWV27" s="87"/>
      <c r="JWW27" s="87"/>
      <c r="JWX27" s="87"/>
      <c r="JWY27" s="87"/>
      <c r="JWZ27" s="87"/>
      <c r="JXA27" s="87"/>
      <c r="JXB27" s="87"/>
      <c r="JXC27" s="87"/>
      <c r="JXD27" s="87"/>
      <c r="JXE27" s="87"/>
      <c r="JXF27" s="87"/>
      <c r="JXG27" s="87"/>
      <c r="JXH27" s="87"/>
      <c r="JXI27" s="87"/>
      <c r="JXJ27" s="87"/>
      <c r="JXK27" s="87"/>
      <c r="JXL27" s="87"/>
      <c r="JXM27" s="87"/>
      <c r="JXN27" s="87"/>
      <c r="JXO27" s="87"/>
      <c r="JXP27" s="87"/>
      <c r="JXQ27" s="87"/>
      <c r="JXR27" s="87"/>
      <c r="JXS27" s="87"/>
      <c r="JXT27" s="87"/>
      <c r="JXU27" s="87"/>
      <c r="JXV27" s="87"/>
      <c r="JXW27" s="87"/>
      <c r="JXX27" s="87"/>
      <c r="JXY27" s="87"/>
      <c r="JXZ27" s="87"/>
      <c r="JYA27" s="87"/>
      <c r="JYB27" s="87"/>
      <c r="JYC27" s="87"/>
      <c r="JYD27" s="87"/>
      <c r="JYE27" s="87"/>
      <c r="JYF27" s="87"/>
      <c r="JYG27" s="87"/>
      <c r="JYH27" s="87"/>
      <c r="JYI27" s="87"/>
      <c r="JYJ27" s="87"/>
      <c r="JYK27" s="87"/>
      <c r="JYL27" s="87"/>
      <c r="JYM27" s="87"/>
      <c r="JYN27" s="87"/>
      <c r="JYO27" s="87"/>
      <c r="JYP27" s="87"/>
      <c r="JYQ27" s="87"/>
      <c r="JYR27" s="87"/>
      <c r="JYS27" s="87"/>
      <c r="JYT27" s="87"/>
      <c r="JYU27" s="87"/>
      <c r="JYV27" s="87"/>
      <c r="JYW27" s="87"/>
      <c r="JYX27" s="87"/>
      <c r="JYY27" s="87"/>
      <c r="JYZ27" s="87"/>
      <c r="JZA27" s="87"/>
      <c r="JZB27" s="87"/>
      <c r="JZC27" s="87"/>
      <c r="JZD27" s="87"/>
      <c r="JZE27" s="87"/>
      <c r="JZF27" s="87"/>
      <c r="JZG27" s="87"/>
      <c r="JZH27" s="87"/>
      <c r="JZI27" s="87"/>
      <c r="JZJ27" s="87"/>
      <c r="JZK27" s="87"/>
      <c r="JZL27" s="87"/>
      <c r="JZM27" s="87"/>
      <c r="JZN27" s="87"/>
      <c r="JZO27" s="87"/>
      <c r="JZP27" s="87"/>
      <c r="JZQ27" s="87"/>
      <c r="JZR27" s="87"/>
      <c r="JZS27" s="87"/>
      <c r="JZT27" s="87"/>
      <c r="JZU27" s="87"/>
      <c r="JZV27" s="87"/>
      <c r="JZW27" s="87"/>
      <c r="JZX27" s="87"/>
      <c r="JZY27" s="87"/>
      <c r="JZZ27" s="87"/>
      <c r="KAA27" s="87"/>
      <c r="KAB27" s="87"/>
      <c r="KAC27" s="87"/>
      <c r="KAD27" s="87"/>
      <c r="KAE27" s="87"/>
      <c r="KAF27" s="87"/>
      <c r="KAG27" s="87"/>
      <c r="KAH27" s="87"/>
      <c r="KAI27" s="87"/>
      <c r="KAJ27" s="87"/>
      <c r="KAK27" s="87"/>
      <c r="KAL27" s="87"/>
      <c r="KAM27" s="87"/>
      <c r="KAN27" s="87"/>
      <c r="KAO27" s="87"/>
      <c r="KAP27" s="87"/>
      <c r="KAQ27" s="87"/>
      <c r="KAR27" s="87"/>
      <c r="KAS27" s="87"/>
      <c r="KAT27" s="87"/>
      <c r="KAU27" s="87"/>
      <c r="KAV27" s="87"/>
      <c r="KAW27" s="87"/>
      <c r="KAX27" s="87"/>
      <c r="KAY27" s="87"/>
      <c r="KAZ27" s="87"/>
      <c r="KBA27" s="87"/>
      <c r="KBB27" s="87"/>
      <c r="KBC27" s="87"/>
      <c r="KBD27" s="87"/>
      <c r="KBE27" s="87"/>
      <c r="KBF27" s="87"/>
      <c r="KBG27" s="87"/>
      <c r="KBH27" s="87"/>
      <c r="KBI27" s="87"/>
      <c r="KBJ27" s="87"/>
      <c r="KBK27" s="87"/>
      <c r="KBL27" s="87"/>
      <c r="KBM27" s="87"/>
      <c r="KBN27" s="87"/>
      <c r="KBO27" s="87"/>
      <c r="KBP27" s="87"/>
      <c r="KBQ27" s="87"/>
      <c r="KBR27" s="87"/>
      <c r="KBS27" s="87"/>
      <c r="KBT27" s="87"/>
      <c r="KBU27" s="87"/>
      <c r="KBV27" s="87"/>
      <c r="KBW27" s="87"/>
      <c r="KBX27" s="87"/>
      <c r="KBY27" s="87"/>
      <c r="KBZ27" s="87"/>
      <c r="KCA27" s="87"/>
      <c r="KCB27" s="87"/>
      <c r="KCC27" s="87"/>
      <c r="KCD27" s="87"/>
      <c r="KCE27" s="87"/>
      <c r="KCF27" s="87"/>
      <c r="KCG27" s="87"/>
      <c r="KCH27" s="87"/>
      <c r="KCI27" s="87"/>
      <c r="KCJ27" s="87"/>
      <c r="KCK27" s="87"/>
      <c r="KCL27" s="87"/>
      <c r="KCM27" s="87"/>
      <c r="KCN27" s="87"/>
      <c r="KCO27" s="87"/>
      <c r="KCP27" s="87"/>
      <c r="KCQ27" s="87"/>
      <c r="KCR27" s="87"/>
      <c r="KCS27" s="87"/>
      <c r="KCT27" s="87"/>
      <c r="KCU27" s="87"/>
      <c r="KCV27" s="87"/>
      <c r="KCW27" s="87"/>
      <c r="KCX27" s="87"/>
      <c r="KCY27" s="87"/>
      <c r="KCZ27" s="87"/>
      <c r="KDA27" s="87"/>
      <c r="KDB27" s="87"/>
      <c r="KDC27" s="87"/>
      <c r="KDD27" s="87"/>
      <c r="KDE27" s="87"/>
      <c r="KDF27" s="87"/>
      <c r="KDG27" s="87"/>
      <c r="KDH27" s="87"/>
      <c r="KDI27" s="87"/>
      <c r="KDJ27" s="87"/>
      <c r="KDK27" s="87"/>
      <c r="KDL27" s="87"/>
      <c r="KDM27" s="87"/>
      <c r="KDN27" s="87"/>
      <c r="KDO27" s="87"/>
      <c r="KDP27" s="87"/>
      <c r="KDQ27" s="87"/>
      <c r="KDR27" s="87"/>
      <c r="KDS27" s="87"/>
      <c r="KDT27" s="87"/>
      <c r="KDU27" s="87"/>
      <c r="KDV27" s="87"/>
      <c r="KDW27" s="87"/>
      <c r="KDX27" s="87"/>
      <c r="KDY27" s="87"/>
      <c r="KDZ27" s="87"/>
      <c r="KEA27" s="87"/>
      <c r="KEB27" s="87"/>
      <c r="KEC27" s="87"/>
      <c r="KED27" s="87"/>
      <c r="KEE27" s="87"/>
      <c r="KEF27" s="87"/>
      <c r="KEG27" s="87"/>
      <c r="KEH27" s="87"/>
      <c r="KEI27" s="87"/>
      <c r="KEJ27" s="87"/>
      <c r="KEK27" s="87"/>
      <c r="KEL27" s="87"/>
      <c r="KEM27" s="87"/>
      <c r="KEN27" s="87"/>
      <c r="KEO27" s="87"/>
      <c r="KEP27" s="87"/>
      <c r="KEQ27" s="87"/>
      <c r="KER27" s="87"/>
      <c r="KES27" s="87"/>
      <c r="KET27" s="87"/>
      <c r="KEU27" s="87"/>
      <c r="KEV27" s="87"/>
      <c r="KEW27" s="87"/>
      <c r="KEX27" s="87"/>
      <c r="KEY27" s="87"/>
      <c r="KEZ27" s="87"/>
      <c r="KFA27" s="87"/>
      <c r="KFB27" s="87"/>
      <c r="KFC27" s="87"/>
      <c r="KFD27" s="87"/>
      <c r="KFE27" s="87"/>
      <c r="KFF27" s="87"/>
      <c r="KFG27" s="87"/>
      <c r="KFH27" s="87"/>
      <c r="KFI27" s="87"/>
      <c r="KFJ27" s="87"/>
      <c r="KFK27" s="87"/>
      <c r="KFL27" s="87"/>
      <c r="KFM27" s="87"/>
      <c r="KFN27" s="87"/>
      <c r="KFO27" s="87"/>
      <c r="KFP27" s="87"/>
      <c r="KFQ27" s="87"/>
      <c r="KFR27" s="87"/>
      <c r="KFS27" s="87"/>
      <c r="KFT27" s="87"/>
      <c r="KFU27" s="87"/>
      <c r="KFV27" s="87"/>
      <c r="KFW27" s="87"/>
      <c r="KFX27" s="87"/>
      <c r="KFY27" s="87"/>
      <c r="KFZ27" s="87"/>
      <c r="KGA27" s="87"/>
      <c r="KGB27" s="87"/>
      <c r="KGC27" s="87"/>
      <c r="KGD27" s="87"/>
      <c r="KGE27" s="87"/>
      <c r="KGF27" s="87"/>
      <c r="KGG27" s="87"/>
      <c r="KGH27" s="87"/>
      <c r="KGI27" s="87"/>
      <c r="KGJ27" s="87"/>
      <c r="KGK27" s="87"/>
      <c r="KGL27" s="87"/>
      <c r="KGM27" s="87"/>
      <c r="KGN27" s="87"/>
      <c r="KGO27" s="87"/>
      <c r="KGP27" s="87"/>
      <c r="KGQ27" s="87"/>
      <c r="KGR27" s="87"/>
      <c r="KGS27" s="87"/>
      <c r="KGT27" s="87"/>
      <c r="KGU27" s="87"/>
      <c r="KGV27" s="87"/>
      <c r="KGW27" s="87"/>
      <c r="KGX27" s="87"/>
      <c r="KGY27" s="87"/>
      <c r="KGZ27" s="87"/>
      <c r="KHA27" s="87"/>
      <c r="KHB27" s="87"/>
      <c r="KHC27" s="87"/>
      <c r="KHD27" s="87"/>
      <c r="KHE27" s="87"/>
      <c r="KHF27" s="87"/>
      <c r="KHG27" s="87"/>
      <c r="KHH27" s="87"/>
      <c r="KHI27" s="87"/>
      <c r="KHJ27" s="87"/>
      <c r="KHK27" s="87"/>
      <c r="KHL27" s="87"/>
      <c r="KHM27" s="87"/>
      <c r="KHN27" s="87"/>
      <c r="KHO27" s="87"/>
      <c r="KHP27" s="87"/>
      <c r="KHQ27" s="87"/>
      <c r="KHR27" s="87"/>
      <c r="KHS27" s="87"/>
      <c r="KHT27" s="87"/>
      <c r="KHU27" s="87"/>
      <c r="KHV27" s="87"/>
      <c r="KHW27" s="87"/>
      <c r="KHX27" s="87"/>
      <c r="KHY27" s="87"/>
      <c r="KHZ27" s="87"/>
      <c r="KIA27" s="87"/>
      <c r="KIB27" s="87"/>
      <c r="KIC27" s="87"/>
      <c r="KID27" s="87"/>
      <c r="KIE27" s="87"/>
      <c r="KIF27" s="87"/>
      <c r="KIG27" s="87"/>
      <c r="KIH27" s="87"/>
      <c r="KII27" s="87"/>
      <c r="KIJ27" s="87"/>
      <c r="KIK27" s="87"/>
      <c r="KIL27" s="87"/>
      <c r="KIM27" s="87"/>
      <c r="KIN27" s="87"/>
      <c r="KIO27" s="87"/>
      <c r="KIP27" s="87"/>
      <c r="KIQ27" s="87"/>
      <c r="KIR27" s="87"/>
      <c r="KIS27" s="87"/>
      <c r="KIT27" s="87"/>
      <c r="KIU27" s="87"/>
      <c r="KIV27" s="87"/>
      <c r="KIW27" s="87"/>
      <c r="KIX27" s="87"/>
      <c r="KIY27" s="87"/>
      <c r="KIZ27" s="87"/>
      <c r="KJA27" s="87"/>
      <c r="KJB27" s="87"/>
      <c r="KJC27" s="87"/>
      <c r="KJD27" s="87"/>
      <c r="KJE27" s="87"/>
      <c r="KJF27" s="87"/>
      <c r="KJG27" s="87"/>
      <c r="KJH27" s="87"/>
      <c r="KJI27" s="87"/>
      <c r="KJJ27" s="87"/>
      <c r="KJK27" s="87"/>
      <c r="KJL27" s="87"/>
      <c r="KJM27" s="87"/>
      <c r="KJN27" s="87"/>
      <c r="KJO27" s="87"/>
      <c r="KJP27" s="87"/>
      <c r="KJQ27" s="87"/>
      <c r="KJR27" s="87"/>
      <c r="KJS27" s="87"/>
      <c r="KJT27" s="87"/>
      <c r="KJU27" s="87"/>
      <c r="KJV27" s="87"/>
      <c r="KJW27" s="87"/>
      <c r="KJX27" s="87"/>
      <c r="KJY27" s="87"/>
      <c r="KJZ27" s="87"/>
      <c r="KKA27" s="87"/>
      <c r="KKB27" s="87"/>
      <c r="KKC27" s="87"/>
      <c r="KKD27" s="87"/>
      <c r="KKE27" s="87"/>
      <c r="KKF27" s="87"/>
      <c r="KKG27" s="87"/>
      <c r="KKH27" s="87"/>
      <c r="KKI27" s="87"/>
      <c r="KKJ27" s="87"/>
      <c r="KKK27" s="87"/>
      <c r="KKL27" s="87"/>
      <c r="KKM27" s="87"/>
      <c r="KKN27" s="87"/>
      <c r="KKO27" s="87"/>
      <c r="KKP27" s="87"/>
      <c r="KKQ27" s="87"/>
      <c r="KKR27" s="87"/>
      <c r="KKS27" s="87"/>
      <c r="KKT27" s="87"/>
      <c r="KKU27" s="87"/>
      <c r="KKV27" s="87"/>
      <c r="KKW27" s="87"/>
      <c r="KKX27" s="87"/>
      <c r="KKY27" s="87"/>
      <c r="KKZ27" s="87"/>
      <c r="KLA27" s="87"/>
      <c r="KLB27" s="87"/>
      <c r="KLC27" s="87"/>
      <c r="KLD27" s="87"/>
      <c r="KLE27" s="87"/>
      <c r="KLF27" s="87"/>
      <c r="KLG27" s="87"/>
      <c r="KLH27" s="87"/>
      <c r="KLI27" s="87"/>
      <c r="KLJ27" s="87"/>
      <c r="KLK27" s="87"/>
      <c r="KLL27" s="87"/>
      <c r="KLM27" s="87"/>
      <c r="KLN27" s="87"/>
      <c r="KLO27" s="87"/>
      <c r="KLP27" s="87"/>
      <c r="KLQ27" s="87"/>
      <c r="KLR27" s="87"/>
      <c r="KLS27" s="87"/>
      <c r="KLT27" s="87"/>
      <c r="KLU27" s="87"/>
      <c r="KLV27" s="87"/>
      <c r="KLW27" s="87"/>
      <c r="KLX27" s="87"/>
      <c r="KLY27" s="87"/>
      <c r="KLZ27" s="87"/>
      <c r="KMA27" s="87"/>
      <c r="KMB27" s="87"/>
      <c r="KMC27" s="87"/>
      <c r="KMD27" s="87"/>
      <c r="KME27" s="87"/>
      <c r="KMF27" s="87"/>
      <c r="KMG27" s="87"/>
      <c r="KMH27" s="87"/>
      <c r="KMI27" s="87"/>
      <c r="KMJ27" s="87"/>
      <c r="KMK27" s="87"/>
      <c r="KML27" s="87"/>
      <c r="KMM27" s="87"/>
      <c r="KMN27" s="87"/>
      <c r="KMO27" s="87"/>
      <c r="KMP27" s="87"/>
      <c r="KMQ27" s="87"/>
      <c r="KMR27" s="87"/>
      <c r="KMS27" s="87"/>
      <c r="KMT27" s="87"/>
      <c r="KMU27" s="87"/>
      <c r="KMV27" s="87"/>
      <c r="KMW27" s="87"/>
      <c r="KMX27" s="87"/>
      <c r="KMY27" s="87"/>
      <c r="KMZ27" s="87"/>
      <c r="KNA27" s="87"/>
      <c r="KNB27" s="87"/>
      <c r="KNC27" s="87"/>
      <c r="KND27" s="87"/>
      <c r="KNE27" s="87"/>
      <c r="KNF27" s="87"/>
      <c r="KNG27" s="87"/>
      <c r="KNH27" s="87"/>
      <c r="KNI27" s="87"/>
      <c r="KNJ27" s="87"/>
      <c r="KNK27" s="87"/>
      <c r="KNL27" s="87"/>
      <c r="KNM27" s="87"/>
      <c r="KNN27" s="87"/>
      <c r="KNO27" s="87"/>
      <c r="KNP27" s="87"/>
      <c r="KNQ27" s="87"/>
      <c r="KNR27" s="87"/>
      <c r="KNS27" s="87"/>
      <c r="KNT27" s="87"/>
      <c r="KNU27" s="87"/>
      <c r="KNV27" s="87"/>
      <c r="KNW27" s="87"/>
      <c r="KNX27" s="87"/>
      <c r="KNY27" s="87"/>
      <c r="KNZ27" s="87"/>
      <c r="KOA27" s="87"/>
      <c r="KOB27" s="87"/>
      <c r="KOC27" s="87"/>
      <c r="KOD27" s="87"/>
      <c r="KOE27" s="87"/>
      <c r="KOF27" s="87"/>
      <c r="KOG27" s="87"/>
      <c r="KOH27" s="87"/>
      <c r="KOI27" s="87"/>
      <c r="KOJ27" s="87"/>
      <c r="KOK27" s="87"/>
      <c r="KOL27" s="87"/>
      <c r="KOM27" s="87"/>
      <c r="KON27" s="87"/>
      <c r="KOO27" s="87"/>
      <c r="KOP27" s="87"/>
      <c r="KOQ27" s="87"/>
      <c r="KOR27" s="87"/>
      <c r="KOS27" s="87"/>
      <c r="KOT27" s="87"/>
      <c r="KOU27" s="87"/>
      <c r="KOV27" s="87"/>
      <c r="KOW27" s="87"/>
      <c r="KOX27" s="87"/>
      <c r="KOY27" s="87"/>
      <c r="KOZ27" s="87"/>
      <c r="KPA27" s="87"/>
      <c r="KPB27" s="87"/>
      <c r="KPC27" s="87"/>
      <c r="KPD27" s="87"/>
      <c r="KPE27" s="87"/>
      <c r="KPF27" s="87"/>
      <c r="KPG27" s="87"/>
      <c r="KPH27" s="87"/>
      <c r="KPI27" s="87"/>
      <c r="KPJ27" s="87"/>
      <c r="KPK27" s="87"/>
      <c r="KPL27" s="87"/>
      <c r="KPM27" s="87"/>
      <c r="KPN27" s="87"/>
      <c r="KPO27" s="87"/>
      <c r="KPP27" s="87"/>
      <c r="KPQ27" s="87"/>
      <c r="KPR27" s="87"/>
      <c r="KPS27" s="87"/>
      <c r="KPT27" s="87"/>
      <c r="KPU27" s="87"/>
      <c r="KPV27" s="87"/>
      <c r="KPW27" s="87"/>
      <c r="KPX27" s="87"/>
      <c r="KPY27" s="87"/>
      <c r="KPZ27" s="87"/>
      <c r="KQA27" s="87"/>
      <c r="KQB27" s="87"/>
      <c r="KQC27" s="87"/>
      <c r="KQD27" s="87"/>
      <c r="KQE27" s="87"/>
      <c r="KQF27" s="87"/>
      <c r="KQG27" s="87"/>
      <c r="KQH27" s="87"/>
      <c r="KQI27" s="87"/>
      <c r="KQJ27" s="87"/>
      <c r="KQK27" s="87"/>
      <c r="KQL27" s="87"/>
      <c r="KQM27" s="87"/>
      <c r="KQN27" s="87"/>
      <c r="KQO27" s="87"/>
      <c r="KQP27" s="87"/>
      <c r="KQQ27" s="87"/>
      <c r="KQR27" s="87"/>
      <c r="KQS27" s="87"/>
      <c r="KQT27" s="87"/>
      <c r="KQU27" s="87"/>
      <c r="KQV27" s="87"/>
      <c r="KQW27" s="87"/>
      <c r="KQX27" s="87"/>
      <c r="KQY27" s="87"/>
      <c r="KQZ27" s="87"/>
      <c r="KRA27" s="87"/>
      <c r="KRB27" s="87"/>
      <c r="KRC27" s="87"/>
      <c r="KRD27" s="87"/>
      <c r="KRE27" s="87"/>
      <c r="KRF27" s="87"/>
      <c r="KRG27" s="87"/>
      <c r="KRH27" s="87"/>
      <c r="KRI27" s="87"/>
      <c r="KRJ27" s="87"/>
      <c r="KRK27" s="87"/>
      <c r="KRL27" s="87"/>
      <c r="KRM27" s="87"/>
      <c r="KRN27" s="87"/>
      <c r="KRO27" s="87"/>
      <c r="KRP27" s="87"/>
      <c r="KRQ27" s="87"/>
      <c r="KRR27" s="87"/>
      <c r="KRS27" s="87"/>
      <c r="KRT27" s="87"/>
      <c r="KRU27" s="87"/>
      <c r="KRV27" s="87"/>
      <c r="KRW27" s="87"/>
      <c r="KRX27" s="87"/>
      <c r="KRY27" s="87"/>
      <c r="KRZ27" s="87"/>
      <c r="KSA27" s="87"/>
      <c r="KSB27" s="87"/>
      <c r="KSC27" s="87"/>
      <c r="KSD27" s="87"/>
      <c r="KSE27" s="87"/>
      <c r="KSF27" s="87"/>
      <c r="KSG27" s="87"/>
      <c r="KSH27" s="87"/>
      <c r="KSI27" s="87"/>
      <c r="KSJ27" s="87"/>
      <c r="KSK27" s="87"/>
      <c r="KSL27" s="87"/>
      <c r="KSM27" s="87"/>
      <c r="KSN27" s="87"/>
      <c r="KSO27" s="87"/>
      <c r="KSP27" s="87"/>
      <c r="KSQ27" s="87"/>
      <c r="KSR27" s="87"/>
      <c r="KSS27" s="87"/>
      <c r="KST27" s="87"/>
      <c r="KSU27" s="87"/>
      <c r="KSV27" s="87"/>
      <c r="KSW27" s="87"/>
      <c r="KSX27" s="87"/>
      <c r="KSY27" s="87"/>
      <c r="KSZ27" s="87"/>
      <c r="KTA27" s="87"/>
      <c r="KTB27" s="87"/>
      <c r="KTC27" s="87"/>
      <c r="KTD27" s="87"/>
      <c r="KTE27" s="87"/>
      <c r="KTF27" s="87"/>
      <c r="KTG27" s="87"/>
      <c r="KTH27" s="87"/>
      <c r="KTI27" s="87"/>
      <c r="KTJ27" s="87"/>
      <c r="KTK27" s="87"/>
      <c r="KTL27" s="87"/>
      <c r="KTM27" s="87"/>
      <c r="KTN27" s="87"/>
      <c r="KTO27" s="87"/>
      <c r="KTP27" s="87"/>
      <c r="KTQ27" s="87"/>
      <c r="KTR27" s="87"/>
      <c r="KTS27" s="87"/>
      <c r="KTT27" s="87"/>
      <c r="KTU27" s="87"/>
      <c r="KTV27" s="87"/>
      <c r="KTW27" s="87"/>
      <c r="KTX27" s="87"/>
      <c r="KTY27" s="87"/>
      <c r="KTZ27" s="87"/>
      <c r="KUA27" s="87"/>
      <c r="KUB27" s="87"/>
      <c r="KUC27" s="87"/>
      <c r="KUD27" s="87"/>
      <c r="KUE27" s="87"/>
      <c r="KUF27" s="87"/>
      <c r="KUG27" s="87"/>
      <c r="KUH27" s="87"/>
      <c r="KUI27" s="87"/>
      <c r="KUJ27" s="87"/>
      <c r="KUK27" s="87"/>
      <c r="KUL27" s="87"/>
      <c r="KUM27" s="87"/>
      <c r="KUN27" s="87"/>
      <c r="KUO27" s="87"/>
      <c r="KUP27" s="87"/>
      <c r="KUQ27" s="87"/>
      <c r="KUR27" s="87"/>
      <c r="KUS27" s="87"/>
      <c r="KUT27" s="87"/>
      <c r="KUU27" s="87"/>
      <c r="KUV27" s="87"/>
      <c r="KUW27" s="87"/>
      <c r="KUX27" s="87"/>
      <c r="KUY27" s="87"/>
      <c r="KUZ27" s="87"/>
      <c r="KVA27" s="87"/>
      <c r="KVB27" s="87"/>
      <c r="KVC27" s="87"/>
      <c r="KVD27" s="87"/>
      <c r="KVE27" s="87"/>
      <c r="KVF27" s="87"/>
      <c r="KVG27" s="87"/>
      <c r="KVH27" s="87"/>
      <c r="KVI27" s="87"/>
      <c r="KVJ27" s="87"/>
      <c r="KVK27" s="87"/>
      <c r="KVL27" s="87"/>
      <c r="KVM27" s="87"/>
      <c r="KVN27" s="87"/>
      <c r="KVO27" s="87"/>
      <c r="KVP27" s="87"/>
      <c r="KVQ27" s="87"/>
      <c r="KVR27" s="87"/>
      <c r="KVS27" s="87"/>
      <c r="KVT27" s="87"/>
      <c r="KVU27" s="87"/>
      <c r="KVV27" s="87"/>
      <c r="KVW27" s="87"/>
      <c r="KVX27" s="87"/>
      <c r="KVY27" s="87"/>
      <c r="KVZ27" s="87"/>
      <c r="KWA27" s="87"/>
      <c r="KWB27" s="87"/>
      <c r="KWC27" s="87"/>
      <c r="KWD27" s="87"/>
      <c r="KWE27" s="87"/>
      <c r="KWF27" s="87"/>
      <c r="KWG27" s="87"/>
      <c r="KWH27" s="87"/>
      <c r="KWI27" s="87"/>
      <c r="KWJ27" s="87"/>
      <c r="KWK27" s="87"/>
      <c r="KWL27" s="87"/>
      <c r="KWM27" s="87"/>
      <c r="KWN27" s="87"/>
      <c r="KWO27" s="87"/>
      <c r="KWP27" s="87"/>
      <c r="KWQ27" s="87"/>
      <c r="KWR27" s="87"/>
      <c r="KWS27" s="87"/>
      <c r="KWT27" s="87"/>
      <c r="KWU27" s="87"/>
      <c r="KWV27" s="87"/>
      <c r="KWW27" s="87"/>
      <c r="KWX27" s="87"/>
      <c r="KWY27" s="87"/>
      <c r="KWZ27" s="87"/>
      <c r="KXA27" s="87"/>
      <c r="KXB27" s="87"/>
      <c r="KXC27" s="87"/>
      <c r="KXD27" s="87"/>
      <c r="KXE27" s="87"/>
      <c r="KXF27" s="87"/>
      <c r="KXG27" s="87"/>
      <c r="KXH27" s="87"/>
      <c r="KXI27" s="87"/>
      <c r="KXJ27" s="87"/>
      <c r="KXK27" s="87"/>
      <c r="KXL27" s="87"/>
      <c r="KXM27" s="87"/>
      <c r="KXN27" s="87"/>
      <c r="KXO27" s="87"/>
      <c r="KXP27" s="87"/>
      <c r="KXQ27" s="87"/>
      <c r="KXR27" s="87"/>
      <c r="KXS27" s="87"/>
      <c r="KXT27" s="87"/>
      <c r="KXU27" s="87"/>
      <c r="KXV27" s="87"/>
      <c r="KXW27" s="87"/>
      <c r="KXX27" s="87"/>
      <c r="KXY27" s="87"/>
      <c r="KXZ27" s="87"/>
      <c r="KYA27" s="87"/>
      <c r="KYB27" s="87"/>
      <c r="KYC27" s="87"/>
      <c r="KYD27" s="87"/>
      <c r="KYE27" s="87"/>
      <c r="KYF27" s="87"/>
      <c r="KYG27" s="87"/>
      <c r="KYH27" s="87"/>
      <c r="KYI27" s="87"/>
      <c r="KYJ27" s="87"/>
      <c r="KYK27" s="87"/>
      <c r="KYL27" s="87"/>
      <c r="KYM27" s="87"/>
      <c r="KYN27" s="87"/>
      <c r="KYO27" s="87"/>
      <c r="KYP27" s="87"/>
      <c r="KYQ27" s="87"/>
      <c r="KYR27" s="87"/>
      <c r="KYS27" s="87"/>
      <c r="KYT27" s="87"/>
      <c r="KYU27" s="87"/>
      <c r="KYV27" s="87"/>
      <c r="KYW27" s="87"/>
      <c r="KYX27" s="87"/>
      <c r="KYY27" s="87"/>
      <c r="KYZ27" s="87"/>
      <c r="KZA27" s="87"/>
      <c r="KZB27" s="87"/>
      <c r="KZC27" s="87"/>
      <c r="KZD27" s="87"/>
      <c r="KZE27" s="87"/>
      <c r="KZF27" s="87"/>
      <c r="KZG27" s="87"/>
      <c r="KZH27" s="87"/>
      <c r="KZI27" s="87"/>
      <c r="KZJ27" s="87"/>
      <c r="KZK27" s="87"/>
      <c r="KZL27" s="87"/>
      <c r="KZM27" s="87"/>
      <c r="KZN27" s="87"/>
      <c r="KZO27" s="87"/>
      <c r="KZP27" s="87"/>
      <c r="KZQ27" s="87"/>
      <c r="KZR27" s="87"/>
      <c r="KZS27" s="87"/>
      <c r="KZT27" s="87"/>
      <c r="KZU27" s="87"/>
      <c r="KZV27" s="87"/>
      <c r="KZW27" s="87"/>
      <c r="KZX27" s="87"/>
      <c r="KZY27" s="87"/>
      <c r="KZZ27" s="87"/>
      <c r="LAA27" s="87"/>
      <c r="LAB27" s="87"/>
      <c r="LAC27" s="87"/>
      <c r="LAD27" s="87"/>
      <c r="LAE27" s="87"/>
      <c r="LAF27" s="87"/>
      <c r="LAG27" s="87"/>
      <c r="LAH27" s="87"/>
      <c r="LAI27" s="87"/>
      <c r="LAJ27" s="87"/>
      <c r="LAK27" s="87"/>
      <c r="LAL27" s="87"/>
      <c r="LAM27" s="87"/>
      <c r="LAN27" s="87"/>
      <c r="LAO27" s="87"/>
      <c r="LAP27" s="87"/>
      <c r="LAQ27" s="87"/>
      <c r="LAR27" s="87"/>
      <c r="LAS27" s="87"/>
      <c r="LAT27" s="87"/>
      <c r="LAU27" s="87"/>
      <c r="LAV27" s="87"/>
      <c r="LAW27" s="87"/>
      <c r="LAX27" s="87"/>
      <c r="LAY27" s="87"/>
      <c r="LAZ27" s="87"/>
      <c r="LBA27" s="87"/>
      <c r="LBB27" s="87"/>
      <c r="LBC27" s="87"/>
      <c r="LBD27" s="87"/>
      <c r="LBE27" s="87"/>
      <c r="LBF27" s="87"/>
      <c r="LBG27" s="87"/>
      <c r="LBH27" s="87"/>
      <c r="LBI27" s="87"/>
      <c r="LBJ27" s="87"/>
      <c r="LBK27" s="87"/>
      <c r="LBL27" s="87"/>
      <c r="LBM27" s="87"/>
      <c r="LBN27" s="87"/>
      <c r="LBO27" s="87"/>
      <c r="LBP27" s="87"/>
      <c r="LBQ27" s="87"/>
      <c r="LBR27" s="87"/>
      <c r="LBS27" s="87"/>
      <c r="LBT27" s="87"/>
      <c r="LBU27" s="87"/>
      <c r="LBV27" s="87"/>
      <c r="LBW27" s="87"/>
      <c r="LBX27" s="87"/>
      <c r="LBY27" s="87"/>
      <c r="LBZ27" s="87"/>
      <c r="LCA27" s="87"/>
      <c r="LCB27" s="87"/>
      <c r="LCC27" s="87"/>
      <c r="LCD27" s="87"/>
      <c r="LCE27" s="87"/>
      <c r="LCF27" s="87"/>
      <c r="LCG27" s="87"/>
      <c r="LCH27" s="87"/>
      <c r="LCI27" s="87"/>
      <c r="LCJ27" s="87"/>
      <c r="LCK27" s="87"/>
      <c r="LCL27" s="87"/>
      <c r="LCM27" s="87"/>
      <c r="LCN27" s="87"/>
      <c r="LCO27" s="87"/>
      <c r="LCP27" s="87"/>
      <c r="LCQ27" s="87"/>
      <c r="LCR27" s="87"/>
      <c r="LCS27" s="87"/>
      <c r="LCT27" s="87"/>
      <c r="LCU27" s="87"/>
      <c r="LCV27" s="87"/>
      <c r="LCW27" s="87"/>
      <c r="LCX27" s="87"/>
      <c r="LCY27" s="87"/>
      <c r="LCZ27" s="87"/>
      <c r="LDA27" s="87"/>
      <c r="LDB27" s="87"/>
      <c r="LDC27" s="87"/>
      <c r="LDD27" s="87"/>
      <c r="LDE27" s="87"/>
      <c r="LDF27" s="87"/>
      <c r="LDG27" s="87"/>
      <c r="LDH27" s="87"/>
      <c r="LDI27" s="87"/>
      <c r="LDJ27" s="87"/>
      <c r="LDK27" s="87"/>
      <c r="LDL27" s="87"/>
      <c r="LDM27" s="87"/>
      <c r="LDN27" s="87"/>
      <c r="LDO27" s="87"/>
      <c r="LDP27" s="87"/>
      <c r="LDQ27" s="87"/>
      <c r="LDR27" s="87"/>
      <c r="LDS27" s="87"/>
      <c r="LDT27" s="87"/>
      <c r="LDU27" s="87"/>
      <c r="LDV27" s="87"/>
      <c r="LDW27" s="87"/>
      <c r="LDX27" s="87"/>
      <c r="LDY27" s="87"/>
      <c r="LDZ27" s="87"/>
      <c r="LEA27" s="87"/>
      <c r="LEB27" s="87"/>
      <c r="LEC27" s="87"/>
      <c r="LED27" s="87"/>
      <c r="LEE27" s="87"/>
      <c r="LEF27" s="87"/>
      <c r="LEG27" s="87"/>
      <c r="LEH27" s="87"/>
      <c r="LEI27" s="87"/>
      <c r="LEJ27" s="87"/>
      <c r="LEK27" s="87"/>
      <c r="LEL27" s="87"/>
      <c r="LEM27" s="87"/>
      <c r="LEN27" s="87"/>
      <c r="LEO27" s="87"/>
      <c r="LEP27" s="87"/>
      <c r="LEQ27" s="87"/>
      <c r="LER27" s="87"/>
      <c r="LES27" s="87"/>
      <c r="LET27" s="87"/>
      <c r="LEU27" s="87"/>
      <c r="LEV27" s="87"/>
      <c r="LEW27" s="87"/>
      <c r="LEX27" s="87"/>
      <c r="LEY27" s="87"/>
      <c r="LEZ27" s="87"/>
      <c r="LFA27" s="87"/>
      <c r="LFB27" s="87"/>
      <c r="LFC27" s="87"/>
      <c r="LFD27" s="87"/>
      <c r="LFE27" s="87"/>
      <c r="LFF27" s="87"/>
      <c r="LFG27" s="87"/>
      <c r="LFH27" s="87"/>
      <c r="LFI27" s="87"/>
      <c r="LFJ27" s="87"/>
      <c r="LFK27" s="87"/>
      <c r="LFL27" s="87"/>
      <c r="LFM27" s="87"/>
      <c r="LFN27" s="87"/>
      <c r="LFO27" s="87"/>
      <c r="LFP27" s="87"/>
      <c r="LFQ27" s="87"/>
      <c r="LFR27" s="87"/>
      <c r="LFS27" s="87"/>
      <c r="LFT27" s="87"/>
      <c r="LFU27" s="87"/>
      <c r="LFV27" s="87"/>
      <c r="LFW27" s="87"/>
      <c r="LFX27" s="87"/>
      <c r="LFY27" s="87"/>
      <c r="LFZ27" s="87"/>
      <c r="LGA27" s="87"/>
      <c r="LGB27" s="87"/>
      <c r="LGC27" s="87"/>
      <c r="LGD27" s="87"/>
      <c r="LGE27" s="87"/>
      <c r="LGF27" s="87"/>
      <c r="LGG27" s="87"/>
      <c r="LGH27" s="87"/>
      <c r="LGI27" s="87"/>
      <c r="LGJ27" s="87"/>
      <c r="LGK27" s="87"/>
      <c r="LGL27" s="87"/>
      <c r="LGM27" s="87"/>
      <c r="LGN27" s="87"/>
      <c r="LGO27" s="87"/>
      <c r="LGP27" s="87"/>
      <c r="LGQ27" s="87"/>
      <c r="LGR27" s="87"/>
      <c r="LGS27" s="87"/>
      <c r="LGT27" s="87"/>
      <c r="LGU27" s="87"/>
      <c r="LGV27" s="87"/>
      <c r="LGW27" s="87"/>
      <c r="LGX27" s="87"/>
      <c r="LGY27" s="87"/>
      <c r="LGZ27" s="87"/>
      <c r="LHA27" s="87"/>
      <c r="LHB27" s="87"/>
      <c r="LHC27" s="87"/>
      <c r="LHD27" s="87"/>
      <c r="LHE27" s="87"/>
      <c r="LHF27" s="87"/>
      <c r="LHG27" s="87"/>
      <c r="LHH27" s="87"/>
      <c r="LHI27" s="87"/>
      <c r="LHJ27" s="87"/>
      <c r="LHK27" s="87"/>
      <c r="LHL27" s="87"/>
      <c r="LHM27" s="87"/>
      <c r="LHN27" s="87"/>
      <c r="LHO27" s="87"/>
      <c r="LHP27" s="87"/>
      <c r="LHQ27" s="87"/>
      <c r="LHR27" s="87"/>
      <c r="LHS27" s="87"/>
      <c r="LHT27" s="87"/>
      <c r="LHU27" s="87"/>
      <c r="LHV27" s="87"/>
      <c r="LHW27" s="87"/>
      <c r="LHX27" s="87"/>
      <c r="LHY27" s="87"/>
      <c r="LHZ27" s="87"/>
      <c r="LIA27" s="87"/>
      <c r="LIB27" s="87"/>
      <c r="LIC27" s="87"/>
      <c r="LID27" s="87"/>
      <c r="LIE27" s="87"/>
      <c r="LIF27" s="87"/>
      <c r="LIG27" s="87"/>
      <c r="LIH27" s="87"/>
      <c r="LII27" s="87"/>
      <c r="LIJ27" s="87"/>
      <c r="LIK27" s="87"/>
      <c r="LIL27" s="87"/>
      <c r="LIM27" s="87"/>
      <c r="LIN27" s="87"/>
      <c r="LIO27" s="87"/>
      <c r="LIP27" s="87"/>
      <c r="LIQ27" s="87"/>
      <c r="LIR27" s="87"/>
      <c r="LIS27" s="87"/>
      <c r="LIT27" s="87"/>
      <c r="LIU27" s="87"/>
      <c r="LIV27" s="87"/>
      <c r="LIW27" s="87"/>
      <c r="LIX27" s="87"/>
      <c r="LIY27" s="87"/>
      <c r="LIZ27" s="87"/>
      <c r="LJA27" s="87"/>
      <c r="LJB27" s="87"/>
      <c r="LJC27" s="87"/>
      <c r="LJD27" s="87"/>
      <c r="LJE27" s="87"/>
      <c r="LJF27" s="87"/>
      <c r="LJG27" s="87"/>
      <c r="LJH27" s="87"/>
      <c r="LJI27" s="87"/>
      <c r="LJJ27" s="87"/>
      <c r="LJK27" s="87"/>
      <c r="LJL27" s="87"/>
      <c r="LJM27" s="87"/>
      <c r="LJN27" s="87"/>
      <c r="LJO27" s="87"/>
      <c r="LJP27" s="87"/>
      <c r="LJQ27" s="87"/>
      <c r="LJR27" s="87"/>
      <c r="LJS27" s="87"/>
      <c r="LJT27" s="87"/>
      <c r="LJU27" s="87"/>
      <c r="LJV27" s="87"/>
      <c r="LJW27" s="87"/>
      <c r="LJX27" s="87"/>
      <c r="LJY27" s="87"/>
      <c r="LJZ27" s="87"/>
      <c r="LKA27" s="87"/>
      <c r="LKB27" s="87"/>
      <c r="LKC27" s="87"/>
      <c r="LKD27" s="87"/>
      <c r="LKE27" s="87"/>
      <c r="LKF27" s="87"/>
      <c r="LKG27" s="87"/>
      <c r="LKH27" s="87"/>
      <c r="LKI27" s="87"/>
      <c r="LKJ27" s="87"/>
      <c r="LKK27" s="87"/>
      <c r="LKL27" s="87"/>
      <c r="LKM27" s="87"/>
      <c r="LKN27" s="87"/>
      <c r="LKO27" s="87"/>
      <c r="LKP27" s="87"/>
      <c r="LKQ27" s="87"/>
      <c r="LKR27" s="87"/>
      <c r="LKS27" s="87"/>
      <c r="LKT27" s="87"/>
      <c r="LKU27" s="87"/>
      <c r="LKV27" s="87"/>
      <c r="LKW27" s="87"/>
      <c r="LKX27" s="87"/>
      <c r="LKY27" s="87"/>
      <c r="LKZ27" s="87"/>
      <c r="LLA27" s="87"/>
      <c r="LLB27" s="87"/>
      <c r="LLC27" s="87"/>
      <c r="LLD27" s="87"/>
      <c r="LLE27" s="87"/>
      <c r="LLF27" s="87"/>
      <c r="LLG27" s="87"/>
      <c r="LLH27" s="87"/>
      <c r="LLI27" s="87"/>
      <c r="LLJ27" s="87"/>
      <c r="LLK27" s="87"/>
      <c r="LLL27" s="87"/>
      <c r="LLM27" s="87"/>
      <c r="LLN27" s="87"/>
      <c r="LLO27" s="87"/>
      <c r="LLP27" s="87"/>
      <c r="LLQ27" s="87"/>
      <c r="LLR27" s="87"/>
      <c r="LLS27" s="87"/>
      <c r="LLT27" s="87"/>
      <c r="LLU27" s="87"/>
      <c r="LLV27" s="87"/>
      <c r="LLW27" s="87"/>
      <c r="LLX27" s="87"/>
      <c r="LLY27" s="87"/>
      <c r="LLZ27" s="87"/>
      <c r="LMA27" s="87"/>
      <c r="LMB27" s="87"/>
      <c r="LMC27" s="87"/>
      <c r="LMD27" s="87"/>
      <c r="LME27" s="87"/>
      <c r="LMF27" s="87"/>
      <c r="LMG27" s="87"/>
      <c r="LMH27" s="87"/>
      <c r="LMI27" s="87"/>
      <c r="LMJ27" s="87"/>
      <c r="LMK27" s="87"/>
      <c r="LML27" s="87"/>
      <c r="LMM27" s="87"/>
      <c r="LMN27" s="87"/>
      <c r="LMO27" s="87"/>
      <c r="LMP27" s="87"/>
      <c r="LMQ27" s="87"/>
      <c r="LMR27" s="87"/>
      <c r="LMS27" s="87"/>
      <c r="LMT27" s="87"/>
      <c r="LMU27" s="87"/>
      <c r="LMV27" s="87"/>
      <c r="LMW27" s="87"/>
      <c r="LMX27" s="87"/>
      <c r="LMY27" s="87"/>
      <c r="LMZ27" s="87"/>
      <c r="LNA27" s="87"/>
      <c r="LNB27" s="87"/>
      <c r="LNC27" s="87"/>
      <c r="LND27" s="87"/>
      <c r="LNE27" s="87"/>
      <c r="LNF27" s="87"/>
      <c r="LNG27" s="87"/>
      <c r="LNH27" s="87"/>
      <c r="LNI27" s="87"/>
      <c r="LNJ27" s="87"/>
      <c r="LNK27" s="87"/>
      <c r="LNL27" s="87"/>
      <c r="LNM27" s="87"/>
      <c r="LNN27" s="87"/>
      <c r="LNO27" s="87"/>
      <c r="LNP27" s="87"/>
      <c r="LNQ27" s="87"/>
      <c r="LNR27" s="87"/>
      <c r="LNS27" s="87"/>
      <c r="LNT27" s="87"/>
      <c r="LNU27" s="87"/>
      <c r="LNV27" s="87"/>
      <c r="LNW27" s="87"/>
      <c r="LNX27" s="87"/>
      <c r="LNY27" s="87"/>
      <c r="LNZ27" s="87"/>
      <c r="LOA27" s="87"/>
      <c r="LOB27" s="87"/>
      <c r="LOC27" s="87"/>
      <c r="LOD27" s="87"/>
      <c r="LOE27" s="87"/>
      <c r="LOF27" s="87"/>
      <c r="LOG27" s="87"/>
      <c r="LOH27" s="87"/>
      <c r="LOI27" s="87"/>
      <c r="LOJ27" s="87"/>
      <c r="LOK27" s="87"/>
      <c r="LOL27" s="87"/>
      <c r="LOM27" s="87"/>
      <c r="LON27" s="87"/>
      <c r="LOO27" s="87"/>
      <c r="LOP27" s="87"/>
      <c r="LOQ27" s="87"/>
      <c r="LOR27" s="87"/>
      <c r="LOS27" s="87"/>
      <c r="LOT27" s="87"/>
      <c r="LOU27" s="87"/>
      <c r="LOV27" s="87"/>
      <c r="LOW27" s="87"/>
      <c r="LOX27" s="87"/>
      <c r="LOY27" s="87"/>
      <c r="LOZ27" s="87"/>
      <c r="LPA27" s="87"/>
      <c r="LPB27" s="87"/>
      <c r="LPC27" s="87"/>
      <c r="LPD27" s="87"/>
      <c r="LPE27" s="87"/>
      <c r="LPF27" s="87"/>
      <c r="LPG27" s="87"/>
      <c r="LPH27" s="87"/>
      <c r="LPI27" s="87"/>
      <c r="LPJ27" s="87"/>
      <c r="LPK27" s="87"/>
      <c r="LPL27" s="87"/>
      <c r="LPM27" s="87"/>
      <c r="LPN27" s="87"/>
      <c r="LPO27" s="87"/>
      <c r="LPP27" s="87"/>
      <c r="LPQ27" s="87"/>
      <c r="LPR27" s="87"/>
      <c r="LPS27" s="87"/>
      <c r="LPT27" s="87"/>
      <c r="LPU27" s="87"/>
      <c r="LPV27" s="87"/>
      <c r="LPW27" s="87"/>
      <c r="LPX27" s="87"/>
      <c r="LPY27" s="87"/>
      <c r="LPZ27" s="87"/>
      <c r="LQA27" s="87"/>
      <c r="LQB27" s="87"/>
      <c r="LQC27" s="87"/>
      <c r="LQD27" s="87"/>
      <c r="LQE27" s="87"/>
      <c r="LQF27" s="87"/>
      <c r="LQG27" s="87"/>
      <c r="LQH27" s="87"/>
      <c r="LQI27" s="87"/>
      <c r="LQJ27" s="87"/>
      <c r="LQK27" s="87"/>
      <c r="LQL27" s="87"/>
      <c r="LQM27" s="87"/>
      <c r="LQN27" s="87"/>
      <c r="LQO27" s="87"/>
      <c r="LQP27" s="87"/>
      <c r="LQQ27" s="87"/>
      <c r="LQR27" s="87"/>
      <c r="LQS27" s="87"/>
      <c r="LQT27" s="87"/>
      <c r="LQU27" s="87"/>
      <c r="LQV27" s="87"/>
      <c r="LQW27" s="87"/>
      <c r="LQX27" s="87"/>
      <c r="LQY27" s="87"/>
      <c r="LQZ27" s="87"/>
      <c r="LRA27" s="87"/>
      <c r="LRB27" s="87"/>
      <c r="LRC27" s="87"/>
      <c r="LRD27" s="87"/>
      <c r="LRE27" s="87"/>
      <c r="LRF27" s="87"/>
      <c r="LRG27" s="87"/>
      <c r="LRH27" s="87"/>
      <c r="LRI27" s="87"/>
      <c r="LRJ27" s="87"/>
      <c r="LRK27" s="87"/>
      <c r="LRL27" s="87"/>
      <c r="LRM27" s="87"/>
      <c r="LRN27" s="87"/>
      <c r="LRO27" s="87"/>
      <c r="LRP27" s="87"/>
      <c r="LRQ27" s="87"/>
      <c r="LRR27" s="87"/>
      <c r="LRS27" s="87"/>
      <c r="LRT27" s="87"/>
      <c r="LRU27" s="87"/>
      <c r="LRV27" s="87"/>
      <c r="LRW27" s="87"/>
      <c r="LRX27" s="87"/>
      <c r="LRY27" s="87"/>
      <c r="LRZ27" s="87"/>
      <c r="LSA27" s="87"/>
      <c r="LSB27" s="87"/>
      <c r="LSC27" s="87"/>
      <c r="LSD27" s="87"/>
      <c r="LSE27" s="87"/>
      <c r="LSF27" s="87"/>
      <c r="LSG27" s="87"/>
      <c r="LSH27" s="87"/>
      <c r="LSI27" s="87"/>
      <c r="LSJ27" s="87"/>
      <c r="LSK27" s="87"/>
      <c r="LSL27" s="87"/>
      <c r="LSM27" s="87"/>
      <c r="LSN27" s="87"/>
      <c r="LSO27" s="87"/>
      <c r="LSP27" s="87"/>
      <c r="LSQ27" s="87"/>
      <c r="LSR27" s="87"/>
      <c r="LSS27" s="87"/>
      <c r="LST27" s="87"/>
      <c r="LSU27" s="87"/>
      <c r="LSV27" s="87"/>
      <c r="LSW27" s="87"/>
      <c r="LSX27" s="87"/>
      <c r="LSY27" s="87"/>
      <c r="LSZ27" s="87"/>
      <c r="LTA27" s="87"/>
      <c r="LTB27" s="87"/>
      <c r="LTC27" s="87"/>
      <c r="LTD27" s="87"/>
      <c r="LTE27" s="87"/>
      <c r="LTF27" s="87"/>
      <c r="LTG27" s="87"/>
      <c r="LTH27" s="87"/>
      <c r="LTI27" s="87"/>
      <c r="LTJ27" s="87"/>
      <c r="LTK27" s="87"/>
      <c r="LTL27" s="87"/>
      <c r="LTM27" s="87"/>
      <c r="LTN27" s="87"/>
      <c r="LTO27" s="87"/>
      <c r="LTP27" s="87"/>
      <c r="LTQ27" s="87"/>
      <c r="LTR27" s="87"/>
      <c r="LTS27" s="87"/>
      <c r="LTT27" s="87"/>
      <c r="LTU27" s="87"/>
      <c r="LTV27" s="87"/>
      <c r="LTW27" s="87"/>
      <c r="LTX27" s="87"/>
      <c r="LTY27" s="87"/>
      <c r="LTZ27" s="87"/>
      <c r="LUA27" s="87"/>
      <c r="LUB27" s="87"/>
      <c r="LUC27" s="87"/>
      <c r="LUD27" s="87"/>
      <c r="LUE27" s="87"/>
      <c r="LUF27" s="87"/>
      <c r="LUG27" s="87"/>
      <c r="LUH27" s="87"/>
      <c r="LUI27" s="87"/>
      <c r="LUJ27" s="87"/>
      <c r="LUK27" s="87"/>
      <c r="LUL27" s="87"/>
      <c r="LUM27" s="87"/>
      <c r="LUN27" s="87"/>
      <c r="LUO27" s="87"/>
      <c r="LUP27" s="87"/>
      <c r="LUQ27" s="87"/>
      <c r="LUR27" s="87"/>
      <c r="LUS27" s="87"/>
      <c r="LUT27" s="87"/>
      <c r="LUU27" s="87"/>
      <c r="LUV27" s="87"/>
      <c r="LUW27" s="87"/>
      <c r="LUX27" s="87"/>
      <c r="LUY27" s="87"/>
      <c r="LUZ27" s="87"/>
      <c r="LVA27" s="87"/>
      <c r="LVB27" s="87"/>
      <c r="LVC27" s="87"/>
      <c r="LVD27" s="87"/>
      <c r="LVE27" s="87"/>
      <c r="LVF27" s="87"/>
      <c r="LVG27" s="87"/>
      <c r="LVH27" s="87"/>
      <c r="LVI27" s="87"/>
      <c r="LVJ27" s="87"/>
      <c r="LVK27" s="87"/>
      <c r="LVL27" s="87"/>
      <c r="LVM27" s="87"/>
      <c r="LVN27" s="87"/>
      <c r="LVO27" s="87"/>
      <c r="LVP27" s="87"/>
      <c r="LVQ27" s="87"/>
      <c r="LVR27" s="87"/>
      <c r="LVS27" s="87"/>
      <c r="LVT27" s="87"/>
      <c r="LVU27" s="87"/>
      <c r="LVV27" s="87"/>
      <c r="LVW27" s="87"/>
      <c r="LVX27" s="87"/>
      <c r="LVY27" s="87"/>
      <c r="LVZ27" s="87"/>
      <c r="LWA27" s="87"/>
      <c r="LWB27" s="87"/>
      <c r="LWC27" s="87"/>
      <c r="LWD27" s="87"/>
      <c r="LWE27" s="87"/>
      <c r="LWF27" s="87"/>
      <c r="LWG27" s="87"/>
      <c r="LWH27" s="87"/>
      <c r="LWI27" s="87"/>
      <c r="LWJ27" s="87"/>
      <c r="LWK27" s="87"/>
      <c r="LWL27" s="87"/>
      <c r="LWM27" s="87"/>
      <c r="LWN27" s="87"/>
      <c r="LWO27" s="87"/>
      <c r="LWP27" s="87"/>
      <c r="LWQ27" s="87"/>
      <c r="LWR27" s="87"/>
      <c r="LWS27" s="87"/>
      <c r="LWT27" s="87"/>
      <c r="LWU27" s="87"/>
      <c r="LWV27" s="87"/>
      <c r="LWW27" s="87"/>
      <c r="LWX27" s="87"/>
      <c r="LWY27" s="87"/>
      <c r="LWZ27" s="87"/>
      <c r="LXA27" s="87"/>
      <c r="LXB27" s="87"/>
      <c r="LXC27" s="87"/>
      <c r="LXD27" s="87"/>
      <c r="LXE27" s="87"/>
      <c r="LXF27" s="87"/>
      <c r="LXG27" s="87"/>
      <c r="LXH27" s="87"/>
      <c r="LXI27" s="87"/>
      <c r="LXJ27" s="87"/>
      <c r="LXK27" s="87"/>
      <c r="LXL27" s="87"/>
      <c r="LXM27" s="87"/>
      <c r="LXN27" s="87"/>
      <c r="LXO27" s="87"/>
      <c r="LXP27" s="87"/>
      <c r="LXQ27" s="87"/>
      <c r="LXR27" s="87"/>
      <c r="LXS27" s="87"/>
      <c r="LXT27" s="87"/>
      <c r="LXU27" s="87"/>
      <c r="LXV27" s="87"/>
      <c r="LXW27" s="87"/>
      <c r="LXX27" s="87"/>
      <c r="LXY27" s="87"/>
      <c r="LXZ27" s="87"/>
      <c r="LYA27" s="87"/>
      <c r="LYB27" s="87"/>
      <c r="LYC27" s="87"/>
      <c r="LYD27" s="87"/>
      <c r="LYE27" s="87"/>
      <c r="LYF27" s="87"/>
      <c r="LYG27" s="87"/>
      <c r="LYH27" s="87"/>
      <c r="LYI27" s="87"/>
      <c r="LYJ27" s="87"/>
      <c r="LYK27" s="87"/>
      <c r="LYL27" s="87"/>
      <c r="LYM27" s="87"/>
      <c r="LYN27" s="87"/>
      <c r="LYO27" s="87"/>
      <c r="LYP27" s="87"/>
      <c r="LYQ27" s="87"/>
      <c r="LYR27" s="87"/>
      <c r="LYS27" s="87"/>
      <c r="LYT27" s="87"/>
      <c r="LYU27" s="87"/>
      <c r="LYV27" s="87"/>
      <c r="LYW27" s="87"/>
      <c r="LYX27" s="87"/>
      <c r="LYY27" s="87"/>
      <c r="LYZ27" s="87"/>
      <c r="LZA27" s="87"/>
      <c r="LZB27" s="87"/>
      <c r="LZC27" s="87"/>
      <c r="LZD27" s="87"/>
      <c r="LZE27" s="87"/>
      <c r="LZF27" s="87"/>
      <c r="LZG27" s="87"/>
      <c r="LZH27" s="87"/>
      <c r="LZI27" s="87"/>
      <c r="LZJ27" s="87"/>
      <c r="LZK27" s="87"/>
      <c r="LZL27" s="87"/>
      <c r="LZM27" s="87"/>
      <c r="LZN27" s="87"/>
      <c r="LZO27" s="87"/>
      <c r="LZP27" s="87"/>
      <c r="LZQ27" s="87"/>
      <c r="LZR27" s="87"/>
      <c r="LZS27" s="87"/>
      <c r="LZT27" s="87"/>
      <c r="LZU27" s="87"/>
      <c r="LZV27" s="87"/>
      <c r="LZW27" s="87"/>
      <c r="LZX27" s="87"/>
      <c r="LZY27" s="87"/>
      <c r="LZZ27" s="87"/>
      <c r="MAA27" s="87"/>
      <c r="MAB27" s="87"/>
      <c r="MAC27" s="87"/>
      <c r="MAD27" s="87"/>
      <c r="MAE27" s="87"/>
      <c r="MAF27" s="87"/>
      <c r="MAG27" s="87"/>
      <c r="MAH27" s="87"/>
      <c r="MAI27" s="87"/>
      <c r="MAJ27" s="87"/>
      <c r="MAK27" s="87"/>
      <c r="MAL27" s="87"/>
      <c r="MAM27" s="87"/>
      <c r="MAN27" s="87"/>
      <c r="MAO27" s="87"/>
      <c r="MAP27" s="87"/>
      <c r="MAQ27" s="87"/>
      <c r="MAR27" s="87"/>
      <c r="MAS27" s="87"/>
      <c r="MAT27" s="87"/>
      <c r="MAU27" s="87"/>
      <c r="MAV27" s="87"/>
      <c r="MAW27" s="87"/>
      <c r="MAX27" s="87"/>
      <c r="MAY27" s="87"/>
      <c r="MAZ27" s="87"/>
      <c r="MBA27" s="87"/>
      <c r="MBB27" s="87"/>
      <c r="MBC27" s="87"/>
      <c r="MBD27" s="87"/>
      <c r="MBE27" s="87"/>
      <c r="MBF27" s="87"/>
      <c r="MBG27" s="87"/>
      <c r="MBH27" s="87"/>
      <c r="MBI27" s="87"/>
      <c r="MBJ27" s="87"/>
      <c r="MBK27" s="87"/>
      <c r="MBL27" s="87"/>
      <c r="MBM27" s="87"/>
      <c r="MBN27" s="87"/>
      <c r="MBO27" s="87"/>
      <c r="MBP27" s="87"/>
      <c r="MBQ27" s="87"/>
      <c r="MBR27" s="87"/>
      <c r="MBS27" s="87"/>
      <c r="MBT27" s="87"/>
      <c r="MBU27" s="87"/>
      <c r="MBV27" s="87"/>
      <c r="MBW27" s="87"/>
      <c r="MBX27" s="87"/>
      <c r="MBY27" s="87"/>
      <c r="MBZ27" s="87"/>
      <c r="MCA27" s="87"/>
      <c r="MCB27" s="87"/>
      <c r="MCC27" s="87"/>
      <c r="MCD27" s="87"/>
      <c r="MCE27" s="87"/>
      <c r="MCF27" s="87"/>
      <c r="MCG27" s="87"/>
      <c r="MCH27" s="87"/>
      <c r="MCI27" s="87"/>
      <c r="MCJ27" s="87"/>
      <c r="MCK27" s="87"/>
      <c r="MCL27" s="87"/>
      <c r="MCM27" s="87"/>
      <c r="MCN27" s="87"/>
      <c r="MCO27" s="87"/>
      <c r="MCP27" s="87"/>
      <c r="MCQ27" s="87"/>
      <c r="MCR27" s="87"/>
      <c r="MCS27" s="87"/>
      <c r="MCT27" s="87"/>
      <c r="MCU27" s="87"/>
      <c r="MCV27" s="87"/>
      <c r="MCW27" s="87"/>
      <c r="MCX27" s="87"/>
      <c r="MCY27" s="87"/>
      <c r="MCZ27" s="87"/>
      <c r="MDA27" s="87"/>
      <c r="MDB27" s="87"/>
      <c r="MDC27" s="87"/>
      <c r="MDD27" s="87"/>
      <c r="MDE27" s="87"/>
      <c r="MDF27" s="87"/>
      <c r="MDG27" s="87"/>
      <c r="MDH27" s="87"/>
      <c r="MDI27" s="87"/>
      <c r="MDJ27" s="87"/>
      <c r="MDK27" s="87"/>
      <c r="MDL27" s="87"/>
      <c r="MDM27" s="87"/>
      <c r="MDN27" s="87"/>
      <c r="MDO27" s="87"/>
      <c r="MDP27" s="87"/>
      <c r="MDQ27" s="87"/>
      <c r="MDR27" s="87"/>
      <c r="MDS27" s="87"/>
      <c r="MDT27" s="87"/>
      <c r="MDU27" s="87"/>
      <c r="MDV27" s="87"/>
      <c r="MDW27" s="87"/>
      <c r="MDX27" s="87"/>
      <c r="MDY27" s="87"/>
      <c r="MDZ27" s="87"/>
      <c r="MEA27" s="87"/>
      <c r="MEB27" s="87"/>
      <c r="MEC27" s="87"/>
      <c r="MED27" s="87"/>
      <c r="MEE27" s="87"/>
      <c r="MEF27" s="87"/>
      <c r="MEG27" s="87"/>
      <c r="MEH27" s="87"/>
      <c r="MEI27" s="87"/>
      <c r="MEJ27" s="87"/>
      <c r="MEK27" s="87"/>
      <c r="MEL27" s="87"/>
      <c r="MEM27" s="87"/>
      <c r="MEN27" s="87"/>
      <c r="MEO27" s="87"/>
      <c r="MEP27" s="87"/>
      <c r="MEQ27" s="87"/>
      <c r="MER27" s="87"/>
      <c r="MES27" s="87"/>
      <c r="MET27" s="87"/>
      <c r="MEU27" s="87"/>
      <c r="MEV27" s="87"/>
      <c r="MEW27" s="87"/>
      <c r="MEX27" s="87"/>
      <c r="MEY27" s="87"/>
      <c r="MEZ27" s="87"/>
      <c r="MFA27" s="87"/>
      <c r="MFB27" s="87"/>
      <c r="MFC27" s="87"/>
      <c r="MFD27" s="87"/>
      <c r="MFE27" s="87"/>
      <c r="MFF27" s="87"/>
      <c r="MFG27" s="87"/>
      <c r="MFH27" s="87"/>
      <c r="MFI27" s="87"/>
      <c r="MFJ27" s="87"/>
      <c r="MFK27" s="87"/>
      <c r="MFL27" s="87"/>
      <c r="MFM27" s="87"/>
      <c r="MFN27" s="87"/>
      <c r="MFO27" s="87"/>
      <c r="MFP27" s="87"/>
      <c r="MFQ27" s="87"/>
      <c r="MFR27" s="87"/>
      <c r="MFS27" s="87"/>
      <c r="MFT27" s="87"/>
      <c r="MFU27" s="87"/>
      <c r="MFV27" s="87"/>
      <c r="MFW27" s="87"/>
      <c r="MFX27" s="87"/>
      <c r="MFY27" s="87"/>
      <c r="MFZ27" s="87"/>
      <c r="MGA27" s="87"/>
      <c r="MGB27" s="87"/>
      <c r="MGC27" s="87"/>
      <c r="MGD27" s="87"/>
      <c r="MGE27" s="87"/>
      <c r="MGF27" s="87"/>
      <c r="MGG27" s="87"/>
      <c r="MGH27" s="87"/>
      <c r="MGI27" s="87"/>
      <c r="MGJ27" s="87"/>
      <c r="MGK27" s="87"/>
      <c r="MGL27" s="87"/>
      <c r="MGM27" s="87"/>
      <c r="MGN27" s="87"/>
      <c r="MGO27" s="87"/>
      <c r="MGP27" s="87"/>
      <c r="MGQ27" s="87"/>
      <c r="MGR27" s="87"/>
      <c r="MGS27" s="87"/>
      <c r="MGT27" s="87"/>
      <c r="MGU27" s="87"/>
      <c r="MGV27" s="87"/>
      <c r="MGW27" s="87"/>
      <c r="MGX27" s="87"/>
      <c r="MGY27" s="87"/>
      <c r="MGZ27" s="87"/>
      <c r="MHA27" s="87"/>
      <c r="MHB27" s="87"/>
      <c r="MHC27" s="87"/>
      <c r="MHD27" s="87"/>
      <c r="MHE27" s="87"/>
      <c r="MHF27" s="87"/>
      <c r="MHG27" s="87"/>
      <c r="MHH27" s="87"/>
      <c r="MHI27" s="87"/>
      <c r="MHJ27" s="87"/>
      <c r="MHK27" s="87"/>
      <c r="MHL27" s="87"/>
      <c r="MHM27" s="87"/>
      <c r="MHN27" s="87"/>
      <c r="MHO27" s="87"/>
      <c r="MHP27" s="87"/>
      <c r="MHQ27" s="87"/>
      <c r="MHR27" s="87"/>
      <c r="MHS27" s="87"/>
      <c r="MHT27" s="87"/>
      <c r="MHU27" s="87"/>
      <c r="MHV27" s="87"/>
      <c r="MHW27" s="87"/>
      <c r="MHX27" s="87"/>
      <c r="MHY27" s="87"/>
      <c r="MHZ27" s="87"/>
      <c r="MIA27" s="87"/>
      <c r="MIB27" s="87"/>
      <c r="MIC27" s="87"/>
      <c r="MID27" s="87"/>
      <c r="MIE27" s="87"/>
      <c r="MIF27" s="87"/>
      <c r="MIG27" s="87"/>
      <c r="MIH27" s="87"/>
      <c r="MII27" s="87"/>
      <c r="MIJ27" s="87"/>
      <c r="MIK27" s="87"/>
      <c r="MIL27" s="87"/>
      <c r="MIM27" s="87"/>
      <c r="MIN27" s="87"/>
      <c r="MIO27" s="87"/>
      <c r="MIP27" s="87"/>
      <c r="MIQ27" s="87"/>
      <c r="MIR27" s="87"/>
      <c r="MIS27" s="87"/>
      <c r="MIT27" s="87"/>
      <c r="MIU27" s="87"/>
      <c r="MIV27" s="87"/>
      <c r="MIW27" s="87"/>
      <c r="MIX27" s="87"/>
      <c r="MIY27" s="87"/>
      <c r="MIZ27" s="87"/>
      <c r="MJA27" s="87"/>
      <c r="MJB27" s="87"/>
      <c r="MJC27" s="87"/>
      <c r="MJD27" s="87"/>
      <c r="MJE27" s="87"/>
      <c r="MJF27" s="87"/>
      <c r="MJG27" s="87"/>
      <c r="MJH27" s="87"/>
      <c r="MJI27" s="87"/>
      <c r="MJJ27" s="87"/>
      <c r="MJK27" s="87"/>
      <c r="MJL27" s="87"/>
      <c r="MJM27" s="87"/>
      <c r="MJN27" s="87"/>
      <c r="MJO27" s="87"/>
      <c r="MJP27" s="87"/>
      <c r="MJQ27" s="87"/>
      <c r="MJR27" s="87"/>
      <c r="MJS27" s="87"/>
      <c r="MJT27" s="87"/>
      <c r="MJU27" s="87"/>
      <c r="MJV27" s="87"/>
      <c r="MJW27" s="87"/>
      <c r="MJX27" s="87"/>
      <c r="MJY27" s="87"/>
      <c r="MJZ27" s="87"/>
      <c r="MKA27" s="87"/>
      <c r="MKB27" s="87"/>
      <c r="MKC27" s="87"/>
      <c r="MKD27" s="87"/>
      <c r="MKE27" s="87"/>
      <c r="MKF27" s="87"/>
      <c r="MKG27" s="87"/>
      <c r="MKH27" s="87"/>
      <c r="MKI27" s="87"/>
      <c r="MKJ27" s="87"/>
      <c r="MKK27" s="87"/>
      <c r="MKL27" s="87"/>
      <c r="MKM27" s="87"/>
      <c r="MKN27" s="87"/>
      <c r="MKO27" s="87"/>
      <c r="MKP27" s="87"/>
      <c r="MKQ27" s="87"/>
      <c r="MKR27" s="87"/>
      <c r="MKS27" s="87"/>
      <c r="MKT27" s="87"/>
      <c r="MKU27" s="87"/>
      <c r="MKV27" s="87"/>
      <c r="MKW27" s="87"/>
      <c r="MKX27" s="87"/>
      <c r="MKY27" s="87"/>
      <c r="MKZ27" s="87"/>
      <c r="MLA27" s="87"/>
      <c r="MLB27" s="87"/>
      <c r="MLC27" s="87"/>
      <c r="MLD27" s="87"/>
      <c r="MLE27" s="87"/>
      <c r="MLF27" s="87"/>
      <c r="MLG27" s="87"/>
      <c r="MLH27" s="87"/>
      <c r="MLI27" s="87"/>
      <c r="MLJ27" s="87"/>
      <c r="MLK27" s="87"/>
      <c r="MLL27" s="87"/>
      <c r="MLM27" s="87"/>
      <c r="MLN27" s="87"/>
      <c r="MLO27" s="87"/>
      <c r="MLP27" s="87"/>
      <c r="MLQ27" s="87"/>
      <c r="MLR27" s="87"/>
      <c r="MLS27" s="87"/>
      <c r="MLT27" s="87"/>
      <c r="MLU27" s="87"/>
      <c r="MLV27" s="87"/>
      <c r="MLW27" s="87"/>
      <c r="MLX27" s="87"/>
      <c r="MLY27" s="87"/>
      <c r="MLZ27" s="87"/>
      <c r="MMA27" s="87"/>
      <c r="MMB27" s="87"/>
      <c r="MMC27" s="87"/>
      <c r="MMD27" s="87"/>
      <c r="MME27" s="87"/>
      <c r="MMF27" s="87"/>
      <c r="MMG27" s="87"/>
      <c r="MMH27" s="87"/>
      <c r="MMI27" s="87"/>
      <c r="MMJ27" s="87"/>
      <c r="MMK27" s="87"/>
      <c r="MML27" s="87"/>
      <c r="MMM27" s="87"/>
      <c r="MMN27" s="87"/>
      <c r="MMO27" s="87"/>
      <c r="MMP27" s="87"/>
      <c r="MMQ27" s="87"/>
      <c r="MMR27" s="87"/>
      <c r="MMS27" s="87"/>
      <c r="MMT27" s="87"/>
      <c r="MMU27" s="87"/>
      <c r="MMV27" s="87"/>
      <c r="MMW27" s="87"/>
      <c r="MMX27" s="87"/>
      <c r="MMY27" s="87"/>
      <c r="MMZ27" s="87"/>
      <c r="MNA27" s="87"/>
      <c r="MNB27" s="87"/>
      <c r="MNC27" s="87"/>
      <c r="MND27" s="87"/>
      <c r="MNE27" s="87"/>
      <c r="MNF27" s="87"/>
      <c r="MNG27" s="87"/>
      <c r="MNH27" s="87"/>
      <c r="MNI27" s="87"/>
      <c r="MNJ27" s="87"/>
      <c r="MNK27" s="87"/>
      <c r="MNL27" s="87"/>
      <c r="MNM27" s="87"/>
      <c r="MNN27" s="87"/>
      <c r="MNO27" s="87"/>
      <c r="MNP27" s="87"/>
      <c r="MNQ27" s="87"/>
      <c r="MNR27" s="87"/>
      <c r="MNS27" s="87"/>
      <c r="MNT27" s="87"/>
      <c r="MNU27" s="87"/>
      <c r="MNV27" s="87"/>
      <c r="MNW27" s="87"/>
      <c r="MNX27" s="87"/>
      <c r="MNY27" s="87"/>
      <c r="MNZ27" s="87"/>
      <c r="MOA27" s="87"/>
      <c r="MOB27" s="87"/>
      <c r="MOC27" s="87"/>
      <c r="MOD27" s="87"/>
      <c r="MOE27" s="87"/>
      <c r="MOF27" s="87"/>
      <c r="MOG27" s="87"/>
      <c r="MOH27" s="87"/>
      <c r="MOI27" s="87"/>
      <c r="MOJ27" s="87"/>
      <c r="MOK27" s="87"/>
      <c r="MOL27" s="87"/>
      <c r="MOM27" s="87"/>
      <c r="MON27" s="87"/>
      <c r="MOO27" s="87"/>
      <c r="MOP27" s="87"/>
      <c r="MOQ27" s="87"/>
      <c r="MOR27" s="87"/>
      <c r="MOS27" s="87"/>
      <c r="MOT27" s="87"/>
      <c r="MOU27" s="87"/>
      <c r="MOV27" s="87"/>
      <c r="MOW27" s="87"/>
      <c r="MOX27" s="87"/>
      <c r="MOY27" s="87"/>
      <c r="MOZ27" s="87"/>
      <c r="MPA27" s="87"/>
      <c r="MPB27" s="87"/>
      <c r="MPC27" s="87"/>
      <c r="MPD27" s="87"/>
      <c r="MPE27" s="87"/>
      <c r="MPF27" s="87"/>
      <c r="MPG27" s="87"/>
      <c r="MPH27" s="87"/>
      <c r="MPI27" s="87"/>
      <c r="MPJ27" s="87"/>
      <c r="MPK27" s="87"/>
      <c r="MPL27" s="87"/>
      <c r="MPM27" s="87"/>
      <c r="MPN27" s="87"/>
      <c r="MPO27" s="87"/>
      <c r="MPP27" s="87"/>
      <c r="MPQ27" s="87"/>
      <c r="MPR27" s="87"/>
      <c r="MPS27" s="87"/>
      <c r="MPT27" s="87"/>
      <c r="MPU27" s="87"/>
      <c r="MPV27" s="87"/>
      <c r="MPW27" s="87"/>
      <c r="MPX27" s="87"/>
      <c r="MPY27" s="87"/>
      <c r="MPZ27" s="87"/>
      <c r="MQA27" s="87"/>
      <c r="MQB27" s="87"/>
      <c r="MQC27" s="87"/>
      <c r="MQD27" s="87"/>
      <c r="MQE27" s="87"/>
      <c r="MQF27" s="87"/>
      <c r="MQG27" s="87"/>
      <c r="MQH27" s="87"/>
      <c r="MQI27" s="87"/>
      <c r="MQJ27" s="87"/>
      <c r="MQK27" s="87"/>
      <c r="MQL27" s="87"/>
      <c r="MQM27" s="87"/>
      <c r="MQN27" s="87"/>
      <c r="MQO27" s="87"/>
      <c r="MQP27" s="87"/>
      <c r="MQQ27" s="87"/>
      <c r="MQR27" s="87"/>
      <c r="MQS27" s="87"/>
      <c r="MQT27" s="87"/>
      <c r="MQU27" s="87"/>
      <c r="MQV27" s="87"/>
      <c r="MQW27" s="87"/>
      <c r="MQX27" s="87"/>
      <c r="MQY27" s="87"/>
      <c r="MQZ27" s="87"/>
      <c r="MRA27" s="87"/>
      <c r="MRB27" s="87"/>
      <c r="MRC27" s="87"/>
      <c r="MRD27" s="87"/>
      <c r="MRE27" s="87"/>
      <c r="MRF27" s="87"/>
      <c r="MRG27" s="87"/>
      <c r="MRH27" s="87"/>
      <c r="MRI27" s="87"/>
      <c r="MRJ27" s="87"/>
      <c r="MRK27" s="87"/>
      <c r="MRL27" s="87"/>
      <c r="MRM27" s="87"/>
      <c r="MRN27" s="87"/>
      <c r="MRO27" s="87"/>
      <c r="MRP27" s="87"/>
      <c r="MRQ27" s="87"/>
      <c r="MRR27" s="87"/>
      <c r="MRS27" s="87"/>
      <c r="MRT27" s="87"/>
      <c r="MRU27" s="87"/>
      <c r="MRV27" s="87"/>
      <c r="MRW27" s="87"/>
      <c r="MRX27" s="87"/>
      <c r="MRY27" s="87"/>
      <c r="MRZ27" s="87"/>
      <c r="MSA27" s="87"/>
      <c r="MSB27" s="87"/>
      <c r="MSC27" s="87"/>
      <c r="MSD27" s="87"/>
      <c r="MSE27" s="87"/>
      <c r="MSF27" s="87"/>
      <c r="MSG27" s="87"/>
      <c r="MSH27" s="87"/>
      <c r="MSI27" s="87"/>
      <c r="MSJ27" s="87"/>
      <c r="MSK27" s="87"/>
      <c r="MSL27" s="87"/>
      <c r="MSM27" s="87"/>
      <c r="MSN27" s="87"/>
      <c r="MSO27" s="87"/>
      <c r="MSP27" s="87"/>
      <c r="MSQ27" s="87"/>
      <c r="MSR27" s="87"/>
      <c r="MSS27" s="87"/>
      <c r="MST27" s="87"/>
      <c r="MSU27" s="87"/>
      <c r="MSV27" s="87"/>
      <c r="MSW27" s="87"/>
      <c r="MSX27" s="87"/>
      <c r="MSY27" s="87"/>
      <c r="MSZ27" s="87"/>
      <c r="MTA27" s="87"/>
      <c r="MTB27" s="87"/>
      <c r="MTC27" s="87"/>
      <c r="MTD27" s="87"/>
      <c r="MTE27" s="87"/>
      <c r="MTF27" s="87"/>
      <c r="MTG27" s="87"/>
      <c r="MTH27" s="87"/>
      <c r="MTI27" s="87"/>
      <c r="MTJ27" s="87"/>
      <c r="MTK27" s="87"/>
      <c r="MTL27" s="87"/>
      <c r="MTM27" s="87"/>
      <c r="MTN27" s="87"/>
      <c r="MTO27" s="87"/>
      <c r="MTP27" s="87"/>
      <c r="MTQ27" s="87"/>
      <c r="MTR27" s="87"/>
      <c r="MTS27" s="87"/>
      <c r="MTT27" s="87"/>
      <c r="MTU27" s="87"/>
      <c r="MTV27" s="87"/>
      <c r="MTW27" s="87"/>
      <c r="MTX27" s="87"/>
      <c r="MTY27" s="87"/>
      <c r="MTZ27" s="87"/>
      <c r="MUA27" s="87"/>
      <c r="MUB27" s="87"/>
      <c r="MUC27" s="87"/>
      <c r="MUD27" s="87"/>
      <c r="MUE27" s="87"/>
      <c r="MUF27" s="87"/>
      <c r="MUG27" s="87"/>
      <c r="MUH27" s="87"/>
      <c r="MUI27" s="87"/>
      <c r="MUJ27" s="87"/>
      <c r="MUK27" s="87"/>
      <c r="MUL27" s="87"/>
      <c r="MUM27" s="87"/>
      <c r="MUN27" s="87"/>
      <c r="MUO27" s="87"/>
      <c r="MUP27" s="87"/>
      <c r="MUQ27" s="87"/>
      <c r="MUR27" s="87"/>
      <c r="MUS27" s="87"/>
      <c r="MUT27" s="87"/>
      <c r="MUU27" s="87"/>
      <c r="MUV27" s="87"/>
      <c r="MUW27" s="87"/>
      <c r="MUX27" s="87"/>
      <c r="MUY27" s="87"/>
      <c r="MUZ27" s="87"/>
      <c r="MVA27" s="87"/>
      <c r="MVB27" s="87"/>
      <c r="MVC27" s="87"/>
      <c r="MVD27" s="87"/>
      <c r="MVE27" s="87"/>
      <c r="MVF27" s="87"/>
      <c r="MVG27" s="87"/>
      <c r="MVH27" s="87"/>
      <c r="MVI27" s="87"/>
      <c r="MVJ27" s="87"/>
      <c r="MVK27" s="87"/>
      <c r="MVL27" s="87"/>
      <c r="MVM27" s="87"/>
      <c r="MVN27" s="87"/>
      <c r="MVO27" s="87"/>
      <c r="MVP27" s="87"/>
      <c r="MVQ27" s="87"/>
      <c r="MVR27" s="87"/>
      <c r="MVS27" s="87"/>
      <c r="MVT27" s="87"/>
      <c r="MVU27" s="87"/>
      <c r="MVV27" s="87"/>
      <c r="MVW27" s="87"/>
      <c r="MVX27" s="87"/>
      <c r="MVY27" s="87"/>
      <c r="MVZ27" s="87"/>
      <c r="MWA27" s="87"/>
      <c r="MWB27" s="87"/>
      <c r="MWC27" s="87"/>
      <c r="MWD27" s="87"/>
      <c r="MWE27" s="87"/>
      <c r="MWF27" s="87"/>
      <c r="MWG27" s="87"/>
      <c r="MWH27" s="87"/>
      <c r="MWI27" s="87"/>
      <c r="MWJ27" s="87"/>
      <c r="MWK27" s="87"/>
      <c r="MWL27" s="87"/>
      <c r="MWM27" s="87"/>
      <c r="MWN27" s="87"/>
      <c r="MWO27" s="87"/>
      <c r="MWP27" s="87"/>
      <c r="MWQ27" s="87"/>
      <c r="MWR27" s="87"/>
      <c r="MWS27" s="87"/>
      <c r="MWT27" s="87"/>
      <c r="MWU27" s="87"/>
      <c r="MWV27" s="87"/>
      <c r="MWW27" s="87"/>
      <c r="MWX27" s="87"/>
      <c r="MWY27" s="87"/>
      <c r="MWZ27" s="87"/>
      <c r="MXA27" s="87"/>
      <c r="MXB27" s="87"/>
      <c r="MXC27" s="87"/>
      <c r="MXD27" s="87"/>
      <c r="MXE27" s="87"/>
      <c r="MXF27" s="87"/>
      <c r="MXG27" s="87"/>
      <c r="MXH27" s="87"/>
      <c r="MXI27" s="87"/>
      <c r="MXJ27" s="87"/>
      <c r="MXK27" s="87"/>
      <c r="MXL27" s="87"/>
      <c r="MXM27" s="87"/>
      <c r="MXN27" s="87"/>
      <c r="MXO27" s="87"/>
      <c r="MXP27" s="87"/>
      <c r="MXQ27" s="87"/>
      <c r="MXR27" s="87"/>
      <c r="MXS27" s="87"/>
      <c r="MXT27" s="87"/>
      <c r="MXU27" s="87"/>
      <c r="MXV27" s="87"/>
      <c r="MXW27" s="87"/>
      <c r="MXX27" s="87"/>
      <c r="MXY27" s="87"/>
      <c r="MXZ27" s="87"/>
      <c r="MYA27" s="87"/>
      <c r="MYB27" s="87"/>
      <c r="MYC27" s="87"/>
      <c r="MYD27" s="87"/>
      <c r="MYE27" s="87"/>
      <c r="MYF27" s="87"/>
      <c r="MYG27" s="87"/>
      <c r="MYH27" s="87"/>
      <c r="MYI27" s="87"/>
      <c r="MYJ27" s="87"/>
      <c r="MYK27" s="87"/>
      <c r="MYL27" s="87"/>
      <c r="MYM27" s="87"/>
      <c r="MYN27" s="87"/>
      <c r="MYO27" s="87"/>
      <c r="MYP27" s="87"/>
      <c r="MYQ27" s="87"/>
      <c r="MYR27" s="87"/>
      <c r="MYS27" s="87"/>
      <c r="MYT27" s="87"/>
      <c r="MYU27" s="87"/>
      <c r="MYV27" s="87"/>
      <c r="MYW27" s="87"/>
      <c r="MYX27" s="87"/>
      <c r="MYY27" s="87"/>
      <c r="MYZ27" s="87"/>
      <c r="MZA27" s="87"/>
      <c r="MZB27" s="87"/>
      <c r="MZC27" s="87"/>
      <c r="MZD27" s="87"/>
      <c r="MZE27" s="87"/>
      <c r="MZF27" s="87"/>
      <c r="MZG27" s="87"/>
      <c r="MZH27" s="87"/>
      <c r="MZI27" s="87"/>
      <c r="MZJ27" s="87"/>
      <c r="MZK27" s="87"/>
      <c r="MZL27" s="87"/>
      <c r="MZM27" s="87"/>
      <c r="MZN27" s="87"/>
      <c r="MZO27" s="87"/>
      <c r="MZP27" s="87"/>
      <c r="MZQ27" s="87"/>
      <c r="MZR27" s="87"/>
      <c r="MZS27" s="87"/>
      <c r="MZT27" s="87"/>
      <c r="MZU27" s="87"/>
      <c r="MZV27" s="87"/>
      <c r="MZW27" s="87"/>
      <c r="MZX27" s="87"/>
      <c r="MZY27" s="87"/>
      <c r="MZZ27" s="87"/>
      <c r="NAA27" s="87"/>
      <c r="NAB27" s="87"/>
      <c r="NAC27" s="87"/>
      <c r="NAD27" s="87"/>
      <c r="NAE27" s="87"/>
      <c r="NAF27" s="87"/>
      <c r="NAG27" s="87"/>
      <c r="NAH27" s="87"/>
      <c r="NAI27" s="87"/>
      <c r="NAJ27" s="87"/>
      <c r="NAK27" s="87"/>
      <c r="NAL27" s="87"/>
      <c r="NAM27" s="87"/>
      <c r="NAN27" s="87"/>
      <c r="NAO27" s="87"/>
      <c r="NAP27" s="87"/>
      <c r="NAQ27" s="87"/>
      <c r="NAR27" s="87"/>
      <c r="NAS27" s="87"/>
      <c r="NAT27" s="87"/>
      <c r="NAU27" s="87"/>
      <c r="NAV27" s="87"/>
      <c r="NAW27" s="87"/>
      <c r="NAX27" s="87"/>
      <c r="NAY27" s="87"/>
      <c r="NAZ27" s="87"/>
      <c r="NBA27" s="87"/>
      <c r="NBB27" s="87"/>
      <c r="NBC27" s="87"/>
      <c r="NBD27" s="87"/>
      <c r="NBE27" s="87"/>
      <c r="NBF27" s="87"/>
      <c r="NBG27" s="87"/>
      <c r="NBH27" s="87"/>
      <c r="NBI27" s="87"/>
      <c r="NBJ27" s="87"/>
      <c r="NBK27" s="87"/>
      <c r="NBL27" s="87"/>
      <c r="NBM27" s="87"/>
      <c r="NBN27" s="87"/>
      <c r="NBO27" s="87"/>
      <c r="NBP27" s="87"/>
      <c r="NBQ27" s="87"/>
      <c r="NBR27" s="87"/>
      <c r="NBS27" s="87"/>
      <c r="NBT27" s="87"/>
      <c r="NBU27" s="87"/>
      <c r="NBV27" s="87"/>
      <c r="NBW27" s="87"/>
      <c r="NBX27" s="87"/>
      <c r="NBY27" s="87"/>
      <c r="NBZ27" s="87"/>
      <c r="NCA27" s="87"/>
      <c r="NCB27" s="87"/>
      <c r="NCC27" s="87"/>
      <c r="NCD27" s="87"/>
      <c r="NCE27" s="87"/>
      <c r="NCF27" s="87"/>
      <c r="NCG27" s="87"/>
      <c r="NCH27" s="87"/>
      <c r="NCI27" s="87"/>
      <c r="NCJ27" s="87"/>
      <c r="NCK27" s="87"/>
      <c r="NCL27" s="87"/>
      <c r="NCM27" s="87"/>
      <c r="NCN27" s="87"/>
      <c r="NCO27" s="87"/>
      <c r="NCP27" s="87"/>
      <c r="NCQ27" s="87"/>
      <c r="NCR27" s="87"/>
      <c r="NCS27" s="87"/>
      <c r="NCT27" s="87"/>
      <c r="NCU27" s="87"/>
      <c r="NCV27" s="87"/>
      <c r="NCW27" s="87"/>
      <c r="NCX27" s="87"/>
      <c r="NCY27" s="87"/>
      <c r="NCZ27" s="87"/>
      <c r="NDA27" s="87"/>
      <c r="NDB27" s="87"/>
      <c r="NDC27" s="87"/>
      <c r="NDD27" s="87"/>
      <c r="NDE27" s="87"/>
      <c r="NDF27" s="87"/>
      <c r="NDG27" s="87"/>
      <c r="NDH27" s="87"/>
      <c r="NDI27" s="87"/>
      <c r="NDJ27" s="87"/>
      <c r="NDK27" s="87"/>
      <c r="NDL27" s="87"/>
      <c r="NDM27" s="87"/>
      <c r="NDN27" s="87"/>
      <c r="NDO27" s="87"/>
      <c r="NDP27" s="87"/>
      <c r="NDQ27" s="87"/>
      <c r="NDR27" s="87"/>
      <c r="NDS27" s="87"/>
      <c r="NDT27" s="87"/>
      <c r="NDU27" s="87"/>
      <c r="NDV27" s="87"/>
      <c r="NDW27" s="87"/>
      <c r="NDX27" s="87"/>
      <c r="NDY27" s="87"/>
      <c r="NDZ27" s="87"/>
      <c r="NEA27" s="87"/>
      <c r="NEB27" s="87"/>
      <c r="NEC27" s="87"/>
      <c r="NED27" s="87"/>
      <c r="NEE27" s="87"/>
      <c r="NEF27" s="87"/>
      <c r="NEG27" s="87"/>
      <c r="NEH27" s="87"/>
      <c r="NEI27" s="87"/>
      <c r="NEJ27" s="87"/>
      <c r="NEK27" s="87"/>
      <c r="NEL27" s="87"/>
      <c r="NEM27" s="87"/>
      <c r="NEN27" s="87"/>
      <c r="NEO27" s="87"/>
      <c r="NEP27" s="87"/>
      <c r="NEQ27" s="87"/>
      <c r="NER27" s="87"/>
      <c r="NES27" s="87"/>
      <c r="NET27" s="87"/>
      <c r="NEU27" s="87"/>
      <c r="NEV27" s="87"/>
      <c r="NEW27" s="87"/>
      <c r="NEX27" s="87"/>
      <c r="NEY27" s="87"/>
      <c r="NEZ27" s="87"/>
      <c r="NFA27" s="87"/>
      <c r="NFB27" s="87"/>
      <c r="NFC27" s="87"/>
      <c r="NFD27" s="87"/>
      <c r="NFE27" s="87"/>
      <c r="NFF27" s="87"/>
      <c r="NFG27" s="87"/>
      <c r="NFH27" s="87"/>
      <c r="NFI27" s="87"/>
      <c r="NFJ27" s="87"/>
      <c r="NFK27" s="87"/>
      <c r="NFL27" s="87"/>
      <c r="NFM27" s="87"/>
      <c r="NFN27" s="87"/>
      <c r="NFO27" s="87"/>
      <c r="NFP27" s="87"/>
      <c r="NFQ27" s="87"/>
      <c r="NFR27" s="87"/>
      <c r="NFS27" s="87"/>
      <c r="NFT27" s="87"/>
      <c r="NFU27" s="87"/>
      <c r="NFV27" s="87"/>
      <c r="NFW27" s="87"/>
      <c r="NFX27" s="87"/>
      <c r="NFY27" s="87"/>
      <c r="NFZ27" s="87"/>
      <c r="NGA27" s="87"/>
      <c r="NGB27" s="87"/>
      <c r="NGC27" s="87"/>
      <c r="NGD27" s="87"/>
      <c r="NGE27" s="87"/>
      <c r="NGF27" s="87"/>
      <c r="NGG27" s="87"/>
      <c r="NGH27" s="87"/>
      <c r="NGI27" s="87"/>
      <c r="NGJ27" s="87"/>
      <c r="NGK27" s="87"/>
      <c r="NGL27" s="87"/>
      <c r="NGM27" s="87"/>
      <c r="NGN27" s="87"/>
      <c r="NGO27" s="87"/>
      <c r="NGP27" s="87"/>
      <c r="NGQ27" s="87"/>
      <c r="NGR27" s="87"/>
      <c r="NGS27" s="87"/>
      <c r="NGT27" s="87"/>
      <c r="NGU27" s="87"/>
      <c r="NGV27" s="87"/>
      <c r="NGW27" s="87"/>
      <c r="NGX27" s="87"/>
      <c r="NGY27" s="87"/>
      <c r="NGZ27" s="87"/>
      <c r="NHA27" s="87"/>
      <c r="NHB27" s="87"/>
      <c r="NHC27" s="87"/>
      <c r="NHD27" s="87"/>
      <c r="NHE27" s="87"/>
      <c r="NHF27" s="87"/>
      <c r="NHG27" s="87"/>
      <c r="NHH27" s="87"/>
      <c r="NHI27" s="87"/>
      <c r="NHJ27" s="87"/>
      <c r="NHK27" s="87"/>
      <c r="NHL27" s="87"/>
      <c r="NHM27" s="87"/>
      <c r="NHN27" s="87"/>
      <c r="NHO27" s="87"/>
      <c r="NHP27" s="87"/>
      <c r="NHQ27" s="87"/>
      <c r="NHR27" s="87"/>
      <c r="NHS27" s="87"/>
      <c r="NHT27" s="87"/>
      <c r="NHU27" s="87"/>
      <c r="NHV27" s="87"/>
      <c r="NHW27" s="87"/>
      <c r="NHX27" s="87"/>
      <c r="NHY27" s="87"/>
      <c r="NHZ27" s="87"/>
      <c r="NIA27" s="87"/>
      <c r="NIB27" s="87"/>
      <c r="NIC27" s="87"/>
      <c r="NID27" s="87"/>
      <c r="NIE27" s="87"/>
      <c r="NIF27" s="87"/>
      <c r="NIG27" s="87"/>
      <c r="NIH27" s="87"/>
      <c r="NII27" s="87"/>
      <c r="NIJ27" s="87"/>
      <c r="NIK27" s="87"/>
      <c r="NIL27" s="87"/>
      <c r="NIM27" s="87"/>
      <c r="NIN27" s="87"/>
      <c r="NIO27" s="87"/>
      <c r="NIP27" s="87"/>
      <c r="NIQ27" s="87"/>
      <c r="NIR27" s="87"/>
      <c r="NIS27" s="87"/>
      <c r="NIT27" s="87"/>
      <c r="NIU27" s="87"/>
      <c r="NIV27" s="87"/>
      <c r="NIW27" s="87"/>
      <c r="NIX27" s="87"/>
      <c r="NIY27" s="87"/>
      <c r="NIZ27" s="87"/>
      <c r="NJA27" s="87"/>
      <c r="NJB27" s="87"/>
      <c r="NJC27" s="87"/>
      <c r="NJD27" s="87"/>
      <c r="NJE27" s="87"/>
      <c r="NJF27" s="87"/>
      <c r="NJG27" s="87"/>
      <c r="NJH27" s="87"/>
      <c r="NJI27" s="87"/>
      <c r="NJJ27" s="87"/>
      <c r="NJK27" s="87"/>
      <c r="NJL27" s="87"/>
      <c r="NJM27" s="87"/>
      <c r="NJN27" s="87"/>
      <c r="NJO27" s="87"/>
      <c r="NJP27" s="87"/>
      <c r="NJQ27" s="87"/>
      <c r="NJR27" s="87"/>
      <c r="NJS27" s="87"/>
      <c r="NJT27" s="87"/>
      <c r="NJU27" s="87"/>
      <c r="NJV27" s="87"/>
      <c r="NJW27" s="87"/>
      <c r="NJX27" s="87"/>
      <c r="NJY27" s="87"/>
      <c r="NJZ27" s="87"/>
      <c r="NKA27" s="87"/>
      <c r="NKB27" s="87"/>
      <c r="NKC27" s="87"/>
      <c r="NKD27" s="87"/>
      <c r="NKE27" s="87"/>
      <c r="NKF27" s="87"/>
      <c r="NKG27" s="87"/>
      <c r="NKH27" s="87"/>
      <c r="NKI27" s="87"/>
      <c r="NKJ27" s="87"/>
      <c r="NKK27" s="87"/>
      <c r="NKL27" s="87"/>
      <c r="NKM27" s="87"/>
      <c r="NKN27" s="87"/>
      <c r="NKO27" s="87"/>
      <c r="NKP27" s="87"/>
      <c r="NKQ27" s="87"/>
      <c r="NKR27" s="87"/>
      <c r="NKS27" s="87"/>
      <c r="NKT27" s="87"/>
      <c r="NKU27" s="87"/>
      <c r="NKV27" s="87"/>
      <c r="NKW27" s="87"/>
      <c r="NKX27" s="87"/>
      <c r="NKY27" s="87"/>
      <c r="NKZ27" s="87"/>
      <c r="NLA27" s="87"/>
      <c r="NLB27" s="87"/>
      <c r="NLC27" s="87"/>
      <c r="NLD27" s="87"/>
      <c r="NLE27" s="87"/>
      <c r="NLF27" s="87"/>
      <c r="NLG27" s="87"/>
      <c r="NLH27" s="87"/>
      <c r="NLI27" s="87"/>
      <c r="NLJ27" s="87"/>
      <c r="NLK27" s="87"/>
      <c r="NLL27" s="87"/>
      <c r="NLM27" s="87"/>
      <c r="NLN27" s="87"/>
      <c r="NLO27" s="87"/>
      <c r="NLP27" s="87"/>
      <c r="NLQ27" s="87"/>
      <c r="NLR27" s="87"/>
      <c r="NLS27" s="87"/>
      <c r="NLT27" s="87"/>
      <c r="NLU27" s="87"/>
      <c r="NLV27" s="87"/>
      <c r="NLW27" s="87"/>
      <c r="NLX27" s="87"/>
      <c r="NLY27" s="87"/>
      <c r="NLZ27" s="87"/>
      <c r="NMA27" s="87"/>
      <c r="NMB27" s="87"/>
      <c r="NMC27" s="87"/>
      <c r="NMD27" s="87"/>
      <c r="NME27" s="87"/>
      <c r="NMF27" s="87"/>
      <c r="NMG27" s="87"/>
      <c r="NMH27" s="87"/>
      <c r="NMI27" s="87"/>
      <c r="NMJ27" s="87"/>
      <c r="NMK27" s="87"/>
      <c r="NML27" s="87"/>
      <c r="NMM27" s="87"/>
      <c r="NMN27" s="87"/>
      <c r="NMO27" s="87"/>
      <c r="NMP27" s="87"/>
      <c r="NMQ27" s="87"/>
      <c r="NMR27" s="87"/>
      <c r="NMS27" s="87"/>
      <c r="NMT27" s="87"/>
      <c r="NMU27" s="87"/>
      <c r="NMV27" s="87"/>
      <c r="NMW27" s="87"/>
      <c r="NMX27" s="87"/>
      <c r="NMY27" s="87"/>
      <c r="NMZ27" s="87"/>
      <c r="NNA27" s="87"/>
      <c r="NNB27" s="87"/>
      <c r="NNC27" s="87"/>
      <c r="NND27" s="87"/>
      <c r="NNE27" s="87"/>
      <c r="NNF27" s="87"/>
      <c r="NNG27" s="87"/>
      <c r="NNH27" s="87"/>
      <c r="NNI27" s="87"/>
      <c r="NNJ27" s="87"/>
      <c r="NNK27" s="87"/>
      <c r="NNL27" s="87"/>
      <c r="NNM27" s="87"/>
      <c r="NNN27" s="87"/>
      <c r="NNO27" s="87"/>
      <c r="NNP27" s="87"/>
      <c r="NNQ27" s="87"/>
      <c r="NNR27" s="87"/>
      <c r="NNS27" s="87"/>
      <c r="NNT27" s="87"/>
      <c r="NNU27" s="87"/>
      <c r="NNV27" s="87"/>
      <c r="NNW27" s="87"/>
      <c r="NNX27" s="87"/>
      <c r="NNY27" s="87"/>
      <c r="NNZ27" s="87"/>
      <c r="NOA27" s="87"/>
      <c r="NOB27" s="87"/>
      <c r="NOC27" s="87"/>
      <c r="NOD27" s="87"/>
      <c r="NOE27" s="87"/>
      <c r="NOF27" s="87"/>
      <c r="NOG27" s="87"/>
      <c r="NOH27" s="87"/>
      <c r="NOI27" s="87"/>
      <c r="NOJ27" s="87"/>
      <c r="NOK27" s="87"/>
      <c r="NOL27" s="87"/>
      <c r="NOM27" s="87"/>
      <c r="NON27" s="87"/>
      <c r="NOO27" s="87"/>
      <c r="NOP27" s="87"/>
      <c r="NOQ27" s="87"/>
      <c r="NOR27" s="87"/>
      <c r="NOS27" s="87"/>
      <c r="NOT27" s="87"/>
      <c r="NOU27" s="87"/>
      <c r="NOV27" s="87"/>
      <c r="NOW27" s="87"/>
      <c r="NOX27" s="87"/>
      <c r="NOY27" s="87"/>
      <c r="NOZ27" s="87"/>
      <c r="NPA27" s="87"/>
      <c r="NPB27" s="87"/>
      <c r="NPC27" s="87"/>
      <c r="NPD27" s="87"/>
      <c r="NPE27" s="87"/>
      <c r="NPF27" s="87"/>
      <c r="NPG27" s="87"/>
      <c r="NPH27" s="87"/>
      <c r="NPI27" s="87"/>
      <c r="NPJ27" s="87"/>
      <c r="NPK27" s="87"/>
      <c r="NPL27" s="87"/>
      <c r="NPM27" s="87"/>
      <c r="NPN27" s="87"/>
      <c r="NPO27" s="87"/>
      <c r="NPP27" s="87"/>
      <c r="NPQ27" s="87"/>
      <c r="NPR27" s="87"/>
      <c r="NPS27" s="87"/>
      <c r="NPT27" s="87"/>
      <c r="NPU27" s="87"/>
      <c r="NPV27" s="87"/>
      <c r="NPW27" s="87"/>
      <c r="NPX27" s="87"/>
      <c r="NPY27" s="87"/>
      <c r="NPZ27" s="87"/>
      <c r="NQA27" s="87"/>
      <c r="NQB27" s="87"/>
      <c r="NQC27" s="87"/>
      <c r="NQD27" s="87"/>
      <c r="NQE27" s="87"/>
      <c r="NQF27" s="87"/>
      <c r="NQG27" s="87"/>
      <c r="NQH27" s="87"/>
      <c r="NQI27" s="87"/>
      <c r="NQJ27" s="87"/>
      <c r="NQK27" s="87"/>
      <c r="NQL27" s="87"/>
      <c r="NQM27" s="87"/>
      <c r="NQN27" s="87"/>
      <c r="NQO27" s="87"/>
      <c r="NQP27" s="87"/>
      <c r="NQQ27" s="87"/>
      <c r="NQR27" s="87"/>
      <c r="NQS27" s="87"/>
      <c r="NQT27" s="87"/>
      <c r="NQU27" s="87"/>
      <c r="NQV27" s="87"/>
      <c r="NQW27" s="87"/>
      <c r="NQX27" s="87"/>
      <c r="NQY27" s="87"/>
      <c r="NQZ27" s="87"/>
      <c r="NRA27" s="87"/>
      <c r="NRB27" s="87"/>
      <c r="NRC27" s="87"/>
      <c r="NRD27" s="87"/>
      <c r="NRE27" s="87"/>
      <c r="NRF27" s="87"/>
      <c r="NRG27" s="87"/>
      <c r="NRH27" s="87"/>
      <c r="NRI27" s="87"/>
      <c r="NRJ27" s="87"/>
      <c r="NRK27" s="87"/>
      <c r="NRL27" s="87"/>
      <c r="NRM27" s="87"/>
      <c r="NRN27" s="87"/>
      <c r="NRO27" s="87"/>
      <c r="NRP27" s="87"/>
      <c r="NRQ27" s="87"/>
      <c r="NRR27" s="87"/>
      <c r="NRS27" s="87"/>
      <c r="NRT27" s="87"/>
      <c r="NRU27" s="87"/>
      <c r="NRV27" s="87"/>
      <c r="NRW27" s="87"/>
      <c r="NRX27" s="87"/>
      <c r="NRY27" s="87"/>
      <c r="NRZ27" s="87"/>
      <c r="NSA27" s="87"/>
      <c r="NSB27" s="87"/>
      <c r="NSC27" s="87"/>
      <c r="NSD27" s="87"/>
      <c r="NSE27" s="87"/>
      <c r="NSF27" s="87"/>
      <c r="NSG27" s="87"/>
      <c r="NSH27" s="87"/>
      <c r="NSI27" s="87"/>
      <c r="NSJ27" s="87"/>
      <c r="NSK27" s="87"/>
      <c r="NSL27" s="87"/>
      <c r="NSM27" s="87"/>
      <c r="NSN27" s="87"/>
      <c r="NSO27" s="87"/>
      <c r="NSP27" s="87"/>
      <c r="NSQ27" s="87"/>
      <c r="NSR27" s="87"/>
      <c r="NSS27" s="87"/>
      <c r="NST27" s="87"/>
      <c r="NSU27" s="87"/>
      <c r="NSV27" s="87"/>
      <c r="NSW27" s="87"/>
      <c r="NSX27" s="87"/>
      <c r="NSY27" s="87"/>
      <c r="NSZ27" s="87"/>
      <c r="NTA27" s="87"/>
      <c r="NTB27" s="87"/>
      <c r="NTC27" s="87"/>
      <c r="NTD27" s="87"/>
      <c r="NTE27" s="87"/>
      <c r="NTF27" s="87"/>
      <c r="NTG27" s="87"/>
      <c r="NTH27" s="87"/>
      <c r="NTI27" s="87"/>
      <c r="NTJ27" s="87"/>
      <c r="NTK27" s="87"/>
      <c r="NTL27" s="87"/>
      <c r="NTM27" s="87"/>
      <c r="NTN27" s="87"/>
      <c r="NTO27" s="87"/>
      <c r="NTP27" s="87"/>
      <c r="NTQ27" s="87"/>
      <c r="NTR27" s="87"/>
      <c r="NTS27" s="87"/>
      <c r="NTT27" s="87"/>
      <c r="NTU27" s="87"/>
      <c r="NTV27" s="87"/>
      <c r="NTW27" s="87"/>
      <c r="NTX27" s="87"/>
      <c r="NTY27" s="87"/>
      <c r="NTZ27" s="87"/>
      <c r="NUA27" s="87"/>
      <c r="NUB27" s="87"/>
      <c r="NUC27" s="87"/>
      <c r="NUD27" s="87"/>
      <c r="NUE27" s="87"/>
      <c r="NUF27" s="87"/>
      <c r="NUG27" s="87"/>
      <c r="NUH27" s="87"/>
      <c r="NUI27" s="87"/>
      <c r="NUJ27" s="87"/>
      <c r="NUK27" s="87"/>
      <c r="NUL27" s="87"/>
      <c r="NUM27" s="87"/>
      <c r="NUN27" s="87"/>
      <c r="NUO27" s="87"/>
      <c r="NUP27" s="87"/>
      <c r="NUQ27" s="87"/>
      <c r="NUR27" s="87"/>
      <c r="NUS27" s="87"/>
      <c r="NUT27" s="87"/>
      <c r="NUU27" s="87"/>
      <c r="NUV27" s="87"/>
      <c r="NUW27" s="87"/>
      <c r="NUX27" s="87"/>
      <c r="NUY27" s="87"/>
      <c r="NUZ27" s="87"/>
      <c r="NVA27" s="87"/>
      <c r="NVB27" s="87"/>
      <c r="NVC27" s="87"/>
      <c r="NVD27" s="87"/>
      <c r="NVE27" s="87"/>
      <c r="NVF27" s="87"/>
      <c r="NVG27" s="87"/>
      <c r="NVH27" s="87"/>
      <c r="NVI27" s="87"/>
      <c r="NVJ27" s="87"/>
      <c r="NVK27" s="87"/>
      <c r="NVL27" s="87"/>
      <c r="NVM27" s="87"/>
      <c r="NVN27" s="87"/>
      <c r="NVO27" s="87"/>
      <c r="NVP27" s="87"/>
      <c r="NVQ27" s="87"/>
      <c r="NVR27" s="87"/>
      <c r="NVS27" s="87"/>
      <c r="NVT27" s="87"/>
      <c r="NVU27" s="87"/>
      <c r="NVV27" s="87"/>
      <c r="NVW27" s="87"/>
      <c r="NVX27" s="87"/>
      <c r="NVY27" s="87"/>
      <c r="NVZ27" s="87"/>
      <c r="NWA27" s="87"/>
      <c r="NWB27" s="87"/>
      <c r="NWC27" s="87"/>
      <c r="NWD27" s="87"/>
      <c r="NWE27" s="87"/>
      <c r="NWF27" s="87"/>
      <c r="NWG27" s="87"/>
      <c r="NWH27" s="87"/>
      <c r="NWI27" s="87"/>
      <c r="NWJ27" s="87"/>
      <c r="NWK27" s="87"/>
      <c r="NWL27" s="87"/>
      <c r="NWM27" s="87"/>
      <c r="NWN27" s="87"/>
      <c r="NWO27" s="87"/>
      <c r="NWP27" s="87"/>
      <c r="NWQ27" s="87"/>
      <c r="NWR27" s="87"/>
      <c r="NWS27" s="87"/>
      <c r="NWT27" s="87"/>
      <c r="NWU27" s="87"/>
      <c r="NWV27" s="87"/>
      <c r="NWW27" s="87"/>
      <c r="NWX27" s="87"/>
      <c r="NWY27" s="87"/>
      <c r="NWZ27" s="87"/>
      <c r="NXA27" s="87"/>
      <c r="NXB27" s="87"/>
      <c r="NXC27" s="87"/>
      <c r="NXD27" s="87"/>
      <c r="NXE27" s="87"/>
      <c r="NXF27" s="87"/>
      <c r="NXG27" s="87"/>
      <c r="NXH27" s="87"/>
      <c r="NXI27" s="87"/>
      <c r="NXJ27" s="87"/>
      <c r="NXK27" s="87"/>
      <c r="NXL27" s="87"/>
      <c r="NXM27" s="87"/>
      <c r="NXN27" s="87"/>
      <c r="NXO27" s="87"/>
      <c r="NXP27" s="87"/>
      <c r="NXQ27" s="87"/>
      <c r="NXR27" s="87"/>
      <c r="NXS27" s="87"/>
      <c r="NXT27" s="87"/>
      <c r="NXU27" s="87"/>
      <c r="NXV27" s="87"/>
      <c r="NXW27" s="87"/>
      <c r="NXX27" s="87"/>
      <c r="NXY27" s="87"/>
      <c r="NXZ27" s="87"/>
      <c r="NYA27" s="87"/>
      <c r="NYB27" s="87"/>
      <c r="NYC27" s="87"/>
      <c r="NYD27" s="87"/>
      <c r="NYE27" s="87"/>
      <c r="NYF27" s="87"/>
      <c r="NYG27" s="87"/>
      <c r="NYH27" s="87"/>
      <c r="NYI27" s="87"/>
      <c r="NYJ27" s="87"/>
      <c r="NYK27" s="87"/>
      <c r="NYL27" s="87"/>
      <c r="NYM27" s="87"/>
      <c r="NYN27" s="87"/>
      <c r="NYO27" s="87"/>
      <c r="NYP27" s="87"/>
      <c r="NYQ27" s="87"/>
      <c r="NYR27" s="87"/>
      <c r="NYS27" s="87"/>
      <c r="NYT27" s="87"/>
      <c r="NYU27" s="87"/>
      <c r="NYV27" s="87"/>
      <c r="NYW27" s="87"/>
      <c r="NYX27" s="87"/>
      <c r="NYY27" s="87"/>
      <c r="NYZ27" s="87"/>
      <c r="NZA27" s="87"/>
      <c r="NZB27" s="87"/>
      <c r="NZC27" s="87"/>
      <c r="NZD27" s="87"/>
      <c r="NZE27" s="87"/>
      <c r="NZF27" s="87"/>
      <c r="NZG27" s="87"/>
      <c r="NZH27" s="87"/>
      <c r="NZI27" s="87"/>
      <c r="NZJ27" s="87"/>
      <c r="NZK27" s="87"/>
      <c r="NZL27" s="87"/>
      <c r="NZM27" s="87"/>
      <c r="NZN27" s="87"/>
      <c r="NZO27" s="87"/>
      <c r="NZP27" s="87"/>
      <c r="NZQ27" s="87"/>
      <c r="NZR27" s="87"/>
      <c r="NZS27" s="87"/>
      <c r="NZT27" s="87"/>
      <c r="NZU27" s="87"/>
      <c r="NZV27" s="87"/>
      <c r="NZW27" s="87"/>
      <c r="NZX27" s="87"/>
      <c r="NZY27" s="87"/>
      <c r="NZZ27" s="87"/>
      <c r="OAA27" s="87"/>
      <c r="OAB27" s="87"/>
      <c r="OAC27" s="87"/>
      <c r="OAD27" s="87"/>
      <c r="OAE27" s="87"/>
      <c r="OAF27" s="87"/>
      <c r="OAG27" s="87"/>
      <c r="OAH27" s="87"/>
      <c r="OAI27" s="87"/>
      <c r="OAJ27" s="87"/>
      <c r="OAK27" s="87"/>
      <c r="OAL27" s="87"/>
      <c r="OAM27" s="87"/>
      <c r="OAN27" s="87"/>
      <c r="OAO27" s="87"/>
      <c r="OAP27" s="87"/>
      <c r="OAQ27" s="87"/>
      <c r="OAR27" s="87"/>
      <c r="OAS27" s="87"/>
      <c r="OAT27" s="87"/>
      <c r="OAU27" s="87"/>
      <c r="OAV27" s="87"/>
      <c r="OAW27" s="87"/>
      <c r="OAX27" s="87"/>
      <c r="OAY27" s="87"/>
      <c r="OAZ27" s="87"/>
      <c r="OBA27" s="87"/>
      <c r="OBB27" s="87"/>
      <c r="OBC27" s="87"/>
      <c r="OBD27" s="87"/>
      <c r="OBE27" s="87"/>
      <c r="OBF27" s="87"/>
      <c r="OBG27" s="87"/>
      <c r="OBH27" s="87"/>
      <c r="OBI27" s="87"/>
      <c r="OBJ27" s="87"/>
      <c r="OBK27" s="87"/>
      <c r="OBL27" s="87"/>
      <c r="OBM27" s="87"/>
      <c r="OBN27" s="87"/>
      <c r="OBO27" s="87"/>
      <c r="OBP27" s="87"/>
      <c r="OBQ27" s="87"/>
      <c r="OBR27" s="87"/>
      <c r="OBS27" s="87"/>
      <c r="OBT27" s="87"/>
      <c r="OBU27" s="87"/>
      <c r="OBV27" s="87"/>
      <c r="OBW27" s="87"/>
      <c r="OBX27" s="87"/>
      <c r="OBY27" s="87"/>
      <c r="OBZ27" s="87"/>
      <c r="OCA27" s="87"/>
      <c r="OCB27" s="87"/>
      <c r="OCC27" s="87"/>
      <c r="OCD27" s="87"/>
      <c r="OCE27" s="87"/>
      <c r="OCF27" s="87"/>
      <c r="OCG27" s="87"/>
      <c r="OCH27" s="87"/>
      <c r="OCI27" s="87"/>
      <c r="OCJ27" s="87"/>
      <c r="OCK27" s="87"/>
      <c r="OCL27" s="87"/>
      <c r="OCM27" s="87"/>
      <c r="OCN27" s="87"/>
      <c r="OCO27" s="87"/>
      <c r="OCP27" s="87"/>
      <c r="OCQ27" s="87"/>
      <c r="OCR27" s="87"/>
      <c r="OCS27" s="87"/>
      <c r="OCT27" s="87"/>
      <c r="OCU27" s="87"/>
      <c r="OCV27" s="87"/>
      <c r="OCW27" s="87"/>
      <c r="OCX27" s="87"/>
      <c r="OCY27" s="87"/>
      <c r="OCZ27" s="87"/>
      <c r="ODA27" s="87"/>
      <c r="ODB27" s="87"/>
      <c r="ODC27" s="87"/>
      <c r="ODD27" s="87"/>
      <c r="ODE27" s="87"/>
      <c r="ODF27" s="87"/>
      <c r="ODG27" s="87"/>
      <c r="ODH27" s="87"/>
      <c r="ODI27" s="87"/>
      <c r="ODJ27" s="87"/>
      <c r="ODK27" s="87"/>
      <c r="ODL27" s="87"/>
      <c r="ODM27" s="87"/>
      <c r="ODN27" s="87"/>
      <c r="ODO27" s="87"/>
      <c r="ODP27" s="87"/>
      <c r="ODQ27" s="87"/>
      <c r="ODR27" s="87"/>
      <c r="ODS27" s="87"/>
      <c r="ODT27" s="87"/>
      <c r="ODU27" s="87"/>
      <c r="ODV27" s="87"/>
      <c r="ODW27" s="87"/>
      <c r="ODX27" s="87"/>
      <c r="ODY27" s="87"/>
      <c r="ODZ27" s="87"/>
      <c r="OEA27" s="87"/>
      <c r="OEB27" s="87"/>
      <c r="OEC27" s="87"/>
      <c r="OED27" s="87"/>
      <c r="OEE27" s="87"/>
      <c r="OEF27" s="87"/>
      <c r="OEG27" s="87"/>
      <c r="OEH27" s="87"/>
      <c r="OEI27" s="87"/>
      <c r="OEJ27" s="87"/>
      <c r="OEK27" s="87"/>
      <c r="OEL27" s="87"/>
      <c r="OEM27" s="87"/>
      <c r="OEN27" s="87"/>
      <c r="OEO27" s="87"/>
      <c r="OEP27" s="87"/>
      <c r="OEQ27" s="87"/>
      <c r="OER27" s="87"/>
      <c r="OES27" s="87"/>
      <c r="OET27" s="87"/>
      <c r="OEU27" s="87"/>
      <c r="OEV27" s="87"/>
      <c r="OEW27" s="87"/>
      <c r="OEX27" s="87"/>
      <c r="OEY27" s="87"/>
      <c r="OEZ27" s="87"/>
      <c r="OFA27" s="87"/>
      <c r="OFB27" s="87"/>
      <c r="OFC27" s="87"/>
      <c r="OFD27" s="87"/>
      <c r="OFE27" s="87"/>
      <c r="OFF27" s="87"/>
      <c r="OFG27" s="87"/>
      <c r="OFH27" s="87"/>
      <c r="OFI27" s="87"/>
      <c r="OFJ27" s="87"/>
      <c r="OFK27" s="87"/>
      <c r="OFL27" s="87"/>
      <c r="OFM27" s="87"/>
      <c r="OFN27" s="87"/>
      <c r="OFO27" s="87"/>
      <c r="OFP27" s="87"/>
      <c r="OFQ27" s="87"/>
      <c r="OFR27" s="87"/>
      <c r="OFS27" s="87"/>
      <c r="OFT27" s="87"/>
      <c r="OFU27" s="87"/>
      <c r="OFV27" s="87"/>
      <c r="OFW27" s="87"/>
      <c r="OFX27" s="87"/>
      <c r="OFY27" s="87"/>
      <c r="OFZ27" s="87"/>
      <c r="OGA27" s="87"/>
      <c r="OGB27" s="87"/>
      <c r="OGC27" s="87"/>
      <c r="OGD27" s="87"/>
      <c r="OGE27" s="87"/>
      <c r="OGF27" s="87"/>
      <c r="OGG27" s="87"/>
      <c r="OGH27" s="87"/>
      <c r="OGI27" s="87"/>
      <c r="OGJ27" s="87"/>
      <c r="OGK27" s="87"/>
      <c r="OGL27" s="87"/>
      <c r="OGM27" s="87"/>
      <c r="OGN27" s="87"/>
      <c r="OGO27" s="87"/>
      <c r="OGP27" s="87"/>
      <c r="OGQ27" s="87"/>
      <c r="OGR27" s="87"/>
      <c r="OGS27" s="87"/>
      <c r="OGT27" s="87"/>
      <c r="OGU27" s="87"/>
      <c r="OGV27" s="87"/>
      <c r="OGW27" s="87"/>
      <c r="OGX27" s="87"/>
      <c r="OGY27" s="87"/>
      <c r="OGZ27" s="87"/>
      <c r="OHA27" s="87"/>
      <c r="OHB27" s="87"/>
      <c r="OHC27" s="87"/>
      <c r="OHD27" s="87"/>
      <c r="OHE27" s="87"/>
      <c r="OHF27" s="87"/>
      <c r="OHG27" s="87"/>
      <c r="OHH27" s="87"/>
      <c r="OHI27" s="87"/>
      <c r="OHJ27" s="87"/>
      <c r="OHK27" s="87"/>
      <c r="OHL27" s="87"/>
      <c r="OHM27" s="87"/>
      <c r="OHN27" s="87"/>
      <c r="OHO27" s="87"/>
      <c r="OHP27" s="87"/>
      <c r="OHQ27" s="87"/>
      <c r="OHR27" s="87"/>
      <c r="OHS27" s="87"/>
      <c r="OHT27" s="87"/>
      <c r="OHU27" s="87"/>
      <c r="OHV27" s="87"/>
      <c r="OHW27" s="87"/>
      <c r="OHX27" s="87"/>
      <c r="OHY27" s="87"/>
      <c r="OHZ27" s="87"/>
      <c r="OIA27" s="87"/>
      <c r="OIB27" s="87"/>
      <c r="OIC27" s="87"/>
      <c r="OID27" s="87"/>
      <c r="OIE27" s="87"/>
      <c r="OIF27" s="87"/>
      <c r="OIG27" s="87"/>
      <c r="OIH27" s="87"/>
      <c r="OII27" s="87"/>
      <c r="OIJ27" s="87"/>
      <c r="OIK27" s="87"/>
      <c r="OIL27" s="87"/>
      <c r="OIM27" s="87"/>
      <c r="OIN27" s="87"/>
      <c r="OIO27" s="87"/>
      <c r="OIP27" s="87"/>
      <c r="OIQ27" s="87"/>
      <c r="OIR27" s="87"/>
      <c r="OIS27" s="87"/>
      <c r="OIT27" s="87"/>
      <c r="OIU27" s="87"/>
      <c r="OIV27" s="87"/>
      <c r="OIW27" s="87"/>
      <c r="OIX27" s="87"/>
      <c r="OIY27" s="87"/>
      <c r="OIZ27" s="87"/>
      <c r="OJA27" s="87"/>
      <c r="OJB27" s="87"/>
      <c r="OJC27" s="87"/>
      <c r="OJD27" s="87"/>
      <c r="OJE27" s="87"/>
      <c r="OJF27" s="87"/>
      <c r="OJG27" s="87"/>
      <c r="OJH27" s="87"/>
      <c r="OJI27" s="87"/>
      <c r="OJJ27" s="87"/>
      <c r="OJK27" s="87"/>
      <c r="OJL27" s="87"/>
      <c r="OJM27" s="87"/>
      <c r="OJN27" s="87"/>
      <c r="OJO27" s="87"/>
      <c r="OJP27" s="87"/>
      <c r="OJQ27" s="87"/>
      <c r="OJR27" s="87"/>
      <c r="OJS27" s="87"/>
      <c r="OJT27" s="87"/>
      <c r="OJU27" s="87"/>
      <c r="OJV27" s="87"/>
      <c r="OJW27" s="87"/>
      <c r="OJX27" s="87"/>
      <c r="OJY27" s="87"/>
      <c r="OJZ27" s="87"/>
      <c r="OKA27" s="87"/>
      <c r="OKB27" s="87"/>
      <c r="OKC27" s="87"/>
      <c r="OKD27" s="87"/>
      <c r="OKE27" s="87"/>
      <c r="OKF27" s="87"/>
      <c r="OKG27" s="87"/>
      <c r="OKH27" s="87"/>
      <c r="OKI27" s="87"/>
      <c r="OKJ27" s="87"/>
      <c r="OKK27" s="87"/>
      <c r="OKL27" s="87"/>
      <c r="OKM27" s="87"/>
      <c r="OKN27" s="87"/>
      <c r="OKO27" s="87"/>
      <c r="OKP27" s="87"/>
      <c r="OKQ27" s="87"/>
      <c r="OKR27" s="87"/>
      <c r="OKS27" s="87"/>
      <c r="OKT27" s="87"/>
      <c r="OKU27" s="87"/>
      <c r="OKV27" s="87"/>
      <c r="OKW27" s="87"/>
      <c r="OKX27" s="87"/>
      <c r="OKY27" s="87"/>
      <c r="OKZ27" s="87"/>
      <c r="OLA27" s="87"/>
      <c r="OLB27" s="87"/>
      <c r="OLC27" s="87"/>
      <c r="OLD27" s="87"/>
      <c r="OLE27" s="87"/>
      <c r="OLF27" s="87"/>
      <c r="OLG27" s="87"/>
      <c r="OLH27" s="87"/>
      <c r="OLI27" s="87"/>
      <c r="OLJ27" s="87"/>
      <c r="OLK27" s="87"/>
      <c r="OLL27" s="87"/>
      <c r="OLM27" s="87"/>
      <c r="OLN27" s="87"/>
      <c r="OLO27" s="87"/>
      <c r="OLP27" s="87"/>
      <c r="OLQ27" s="87"/>
      <c r="OLR27" s="87"/>
      <c r="OLS27" s="87"/>
      <c r="OLT27" s="87"/>
      <c r="OLU27" s="87"/>
      <c r="OLV27" s="87"/>
      <c r="OLW27" s="87"/>
      <c r="OLX27" s="87"/>
      <c r="OLY27" s="87"/>
      <c r="OLZ27" s="87"/>
      <c r="OMA27" s="87"/>
      <c r="OMB27" s="87"/>
      <c r="OMC27" s="87"/>
      <c r="OMD27" s="87"/>
      <c r="OME27" s="87"/>
      <c r="OMF27" s="87"/>
      <c r="OMG27" s="87"/>
      <c r="OMH27" s="87"/>
      <c r="OMI27" s="87"/>
      <c r="OMJ27" s="87"/>
      <c r="OMK27" s="87"/>
      <c r="OML27" s="87"/>
      <c r="OMM27" s="87"/>
      <c r="OMN27" s="87"/>
      <c r="OMO27" s="87"/>
      <c r="OMP27" s="87"/>
      <c r="OMQ27" s="87"/>
      <c r="OMR27" s="87"/>
      <c r="OMS27" s="87"/>
      <c r="OMT27" s="87"/>
      <c r="OMU27" s="87"/>
      <c r="OMV27" s="87"/>
      <c r="OMW27" s="87"/>
      <c r="OMX27" s="87"/>
      <c r="OMY27" s="87"/>
      <c r="OMZ27" s="87"/>
      <c r="ONA27" s="87"/>
      <c r="ONB27" s="87"/>
      <c r="ONC27" s="87"/>
      <c r="OND27" s="87"/>
      <c r="ONE27" s="87"/>
      <c r="ONF27" s="87"/>
      <c r="ONG27" s="87"/>
      <c r="ONH27" s="87"/>
      <c r="ONI27" s="87"/>
      <c r="ONJ27" s="87"/>
      <c r="ONK27" s="87"/>
      <c r="ONL27" s="87"/>
      <c r="ONM27" s="87"/>
      <c r="ONN27" s="87"/>
      <c r="ONO27" s="87"/>
      <c r="ONP27" s="87"/>
      <c r="ONQ27" s="87"/>
      <c r="ONR27" s="87"/>
      <c r="ONS27" s="87"/>
      <c r="ONT27" s="87"/>
      <c r="ONU27" s="87"/>
      <c r="ONV27" s="87"/>
      <c r="ONW27" s="87"/>
      <c r="ONX27" s="87"/>
      <c r="ONY27" s="87"/>
      <c r="ONZ27" s="87"/>
      <c r="OOA27" s="87"/>
      <c r="OOB27" s="87"/>
      <c r="OOC27" s="87"/>
      <c r="OOD27" s="87"/>
      <c r="OOE27" s="87"/>
      <c r="OOF27" s="87"/>
      <c r="OOG27" s="87"/>
      <c r="OOH27" s="87"/>
      <c r="OOI27" s="87"/>
      <c r="OOJ27" s="87"/>
      <c r="OOK27" s="87"/>
      <c r="OOL27" s="87"/>
      <c r="OOM27" s="87"/>
      <c r="OON27" s="87"/>
      <c r="OOO27" s="87"/>
      <c r="OOP27" s="87"/>
      <c r="OOQ27" s="87"/>
      <c r="OOR27" s="87"/>
      <c r="OOS27" s="87"/>
      <c r="OOT27" s="87"/>
      <c r="OOU27" s="87"/>
      <c r="OOV27" s="87"/>
      <c r="OOW27" s="87"/>
      <c r="OOX27" s="87"/>
      <c r="OOY27" s="87"/>
      <c r="OOZ27" s="87"/>
      <c r="OPA27" s="87"/>
      <c r="OPB27" s="87"/>
      <c r="OPC27" s="87"/>
      <c r="OPD27" s="87"/>
      <c r="OPE27" s="87"/>
      <c r="OPF27" s="87"/>
      <c r="OPG27" s="87"/>
      <c r="OPH27" s="87"/>
      <c r="OPI27" s="87"/>
      <c r="OPJ27" s="87"/>
      <c r="OPK27" s="87"/>
      <c r="OPL27" s="87"/>
      <c r="OPM27" s="87"/>
      <c r="OPN27" s="87"/>
      <c r="OPO27" s="87"/>
      <c r="OPP27" s="87"/>
      <c r="OPQ27" s="87"/>
      <c r="OPR27" s="87"/>
      <c r="OPS27" s="87"/>
      <c r="OPT27" s="87"/>
      <c r="OPU27" s="87"/>
      <c r="OPV27" s="87"/>
      <c r="OPW27" s="87"/>
      <c r="OPX27" s="87"/>
      <c r="OPY27" s="87"/>
      <c r="OPZ27" s="87"/>
      <c r="OQA27" s="87"/>
      <c r="OQB27" s="87"/>
      <c r="OQC27" s="87"/>
      <c r="OQD27" s="87"/>
      <c r="OQE27" s="87"/>
      <c r="OQF27" s="87"/>
      <c r="OQG27" s="87"/>
      <c r="OQH27" s="87"/>
      <c r="OQI27" s="87"/>
      <c r="OQJ27" s="87"/>
      <c r="OQK27" s="87"/>
      <c r="OQL27" s="87"/>
      <c r="OQM27" s="87"/>
      <c r="OQN27" s="87"/>
      <c r="OQO27" s="87"/>
      <c r="OQP27" s="87"/>
      <c r="OQQ27" s="87"/>
      <c r="OQR27" s="87"/>
      <c r="OQS27" s="87"/>
      <c r="OQT27" s="87"/>
      <c r="OQU27" s="87"/>
      <c r="OQV27" s="87"/>
      <c r="OQW27" s="87"/>
      <c r="OQX27" s="87"/>
      <c r="OQY27" s="87"/>
      <c r="OQZ27" s="87"/>
      <c r="ORA27" s="87"/>
      <c r="ORB27" s="87"/>
      <c r="ORC27" s="87"/>
      <c r="ORD27" s="87"/>
      <c r="ORE27" s="87"/>
      <c r="ORF27" s="87"/>
      <c r="ORG27" s="87"/>
      <c r="ORH27" s="87"/>
      <c r="ORI27" s="87"/>
      <c r="ORJ27" s="87"/>
      <c r="ORK27" s="87"/>
      <c r="ORL27" s="87"/>
      <c r="ORM27" s="87"/>
      <c r="ORN27" s="87"/>
      <c r="ORO27" s="87"/>
      <c r="ORP27" s="87"/>
      <c r="ORQ27" s="87"/>
      <c r="ORR27" s="87"/>
      <c r="ORS27" s="87"/>
      <c r="ORT27" s="87"/>
      <c r="ORU27" s="87"/>
      <c r="ORV27" s="87"/>
      <c r="ORW27" s="87"/>
      <c r="ORX27" s="87"/>
      <c r="ORY27" s="87"/>
      <c r="ORZ27" s="87"/>
      <c r="OSA27" s="87"/>
      <c r="OSB27" s="87"/>
      <c r="OSC27" s="87"/>
      <c r="OSD27" s="87"/>
      <c r="OSE27" s="87"/>
      <c r="OSF27" s="87"/>
      <c r="OSG27" s="87"/>
      <c r="OSH27" s="87"/>
      <c r="OSI27" s="87"/>
      <c r="OSJ27" s="87"/>
      <c r="OSK27" s="87"/>
      <c r="OSL27" s="87"/>
      <c r="OSM27" s="87"/>
      <c r="OSN27" s="87"/>
      <c r="OSO27" s="87"/>
      <c r="OSP27" s="87"/>
      <c r="OSQ27" s="87"/>
      <c r="OSR27" s="87"/>
      <c r="OSS27" s="87"/>
      <c r="OST27" s="87"/>
      <c r="OSU27" s="87"/>
      <c r="OSV27" s="87"/>
      <c r="OSW27" s="87"/>
      <c r="OSX27" s="87"/>
      <c r="OSY27" s="87"/>
      <c r="OSZ27" s="87"/>
      <c r="OTA27" s="87"/>
      <c r="OTB27" s="87"/>
      <c r="OTC27" s="87"/>
      <c r="OTD27" s="87"/>
      <c r="OTE27" s="87"/>
      <c r="OTF27" s="87"/>
      <c r="OTG27" s="87"/>
      <c r="OTH27" s="87"/>
      <c r="OTI27" s="87"/>
      <c r="OTJ27" s="87"/>
      <c r="OTK27" s="87"/>
      <c r="OTL27" s="87"/>
      <c r="OTM27" s="87"/>
      <c r="OTN27" s="87"/>
      <c r="OTO27" s="87"/>
      <c r="OTP27" s="87"/>
      <c r="OTQ27" s="87"/>
      <c r="OTR27" s="87"/>
      <c r="OTS27" s="87"/>
      <c r="OTT27" s="87"/>
      <c r="OTU27" s="87"/>
      <c r="OTV27" s="87"/>
      <c r="OTW27" s="87"/>
      <c r="OTX27" s="87"/>
      <c r="OTY27" s="87"/>
      <c r="OTZ27" s="87"/>
      <c r="OUA27" s="87"/>
      <c r="OUB27" s="87"/>
      <c r="OUC27" s="87"/>
      <c r="OUD27" s="87"/>
      <c r="OUE27" s="87"/>
      <c r="OUF27" s="87"/>
      <c r="OUG27" s="87"/>
      <c r="OUH27" s="87"/>
      <c r="OUI27" s="87"/>
      <c r="OUJ27" s="87"/>
      <c r="OUK27" s="87"/>
      <c r="OUL27" s="87"/>
      <c r="OUM27" s="87"/>
      <c r="OUN27" s="87"/>
      <c r="OUO27" s="87"/>
      <c r="OUP27" s="87"/>
      <c r="OUQ27" s="87"/>
      <c r="OUR27" s="87"/>
      <c r="OUS27" s="87"/>
      <c r="OUT27" s="87"/>
      <c r="OUU27" s="87"/>
      <c r="OUV27" s="87"/>
      <c r="OUW27" s="87"/>
      <c r="OUX27" s="87"/>
      <c r="OUY27" s="87"/>
      <c r="OUZ27" s="87"/>
      <c r="OVA27" s="87"/>
      <c r="OVB27" s="87"/>
      <c r="OVC27" s="87"/>
      <c r="OVD27" s="87"/>
      <c r="OVE27" s="87"/>
      <c r="OVF27" s="87"/>
      <c r="OVG27" s="87"/>
      <c r="OVH27" s="87"/>
      <c r="OVI27" s="87"/>
      <c r="OVJ27" s="87"/>
      <c r="OVK27" s="87"/>
      <c r="OVL27" s="87"/>
      <c r="OVM27" s="87"/>
      <c r="OVN27" s="87"/>
      <c r="OVO27" s="87"/>
      <c r="OVP27" s="87"/>
      <c r="OVQ27" s="87"/>
      <c r="OVR27" s="87"/>
      <c r="OVS27" s="87"/>
      <c r="OVT27" s="87"/>
      <c r="OVU27" s="87"/>
      <c r="OVV27" s="87"/>
      <c r="OVW27" s="87"/>
      <c r="OVX27" s="87"/>
      <c r="OVY27" s="87"/>
      <c r="OVZ27" s="87"/>
      <c r="OWA27" s="87"/>
      <c r="OWB27" s="87"/>
      <c r="OWC27" s="87"/>
      <c r="OWD27" s="87"/>
      <c r="OWE27" s="87"/>
      <c r="OWF27" s="87"/>
      <c r="OWG27" s="87"/>
      <c r="OWH27" s="87"/>
      <c r="OWI27" s="87"/>
      <c r="OWJ27" s="87"/>
      <c r="OWK27" s="87"/>
      <c r="OWL27" s="87"/>
      <c r="OWM27" s="87"/>
      <c r="OWN27" s="87"/>
      <c r="OWO27" s="87"/>
      <c r="OWP27" s="87"/>
      <c r="OWQ27" s="87"/>
      <c r="OWR27" s="87"/>
      <c r="OWS27" s="87"/>
      <c r="OWT27" s="87"/>
      <c r="OWU27" s="87"/>
      <c r="OWV27" s="87"/>
      <c r="OWW27" s="87"/>
      <c r="OWX27" s="87"/>
      <c r="OWY27" s="87"/>
      <c r="OWZ27" s="87"/>
      <c r="OXA27" s="87"/>
      <c r="OXB27" s="87"/>
      <c r="OXC27" s="87"/>
      <c r="OXD27" s="87"/>
      <c r="OXE27" s="87"/>
      <c r="OXF27" s="87"/>
      <c r="OXG27" s="87"/>
      <c r="OXH27" s="87"/>
      <c r="OXI27" s="87"/>
      <c r="OXJ27" s="87"/>
      <c r="OXK27" s="87"/>
      <c r="OXL27" s="87"/>
      <c r="OXM27" s="87"/>
      <c r="OXN27" s="87"/>
      <c r="OXO27" s="87"/>
      <c r="OXP27" s="87"/>
      <c r="OXQ27" s="87"/>
      <c r="OXR27" s="87"/>
      <c r="OXS27" s="87"/>
      <c r="OXT27" s="87"/>
      <c r="OXU27" s="87"/>
      <c r="OXV27" s="87"/>
      <c r="OXW27" s="87"/>
      <c r="OXX27" s="87"/>
      <c r="OXY27" s="87"/>
      <c r="OXZ27" s="87"/>
      <c r="OYA27" s="87"/>
      <c r="OYB27" s="87"/>
      <c r="OYC27" s="87"/>
      <c r="OYD27" s="87"/>
      <c r="OYE27" s="87"/>
      <c r="OYF27" s="87"/>
      <c r="OYG27" s="87"/>
      <c r="OYH27" s="87"/>
      <c r="OYI27" s="87"/>
      <c r="OYJ27" s="87"/>
      <c r="OYK27" s="87"/>
      <c r="OYL27" s="87"/>
      <c r="OYM27" s="87"/>
      <c r="OYN27" s="87"/>
      <c r="OYO27" s="87"/>
      <c r="OYP27" s="87"/>
      <c r="OYQ27" s="87"/>
      <c r="OYR27" s="87"/>
      <c r="OYS27" s="87"/>
      <c r="OYT27" s="87"/>
      <c r="OYU27" s="87"/>
      <c r="OYV27" s="87"/>
      <c r="OYW27" s="87"/>
      <c r="OYX27" s="87"/>
      <c r="OYY27" s="87"/>
      <c r="OYZ27" s="87"/>
      <c r="OZA27" s="87"/>
      <c r="OZB27" s="87"/>
      <c r="OZC27" s="87"/>
      <c r="OZD27" s="87"/>
      <c r="OZE27" s="87"/>
      <c r="OZF27" s="87"/>
      <c r="OZG27" s="87"/>
      <c r="OZH27" s="87"/>
      <c r="OZI27" s="87"/>
      <c r="OZJ27" s="87"/>
      <c r="OZK27" s="87"/>
      <c r="OZL27" s="87"/>
      <c r="OZM27" s="87"/>
      <c r="OZN27" s="87"/>
      <c r="OZO27" s="87"/>
      <c r="OZP27" s="87"/>
      <c r="OZQ27" s="87"/>
      <c r="OZR27" s="87"/>
      <c r="OZS27" s="87"/>
      <c r="OZT27" s="87"/>
      <c r="OZU27" s="87"/>
      <c r="OZV27" s="87"/>
      <c r="OZW27" s="87"/>
      <c r="OZX27" s="87"/>
      <c r="OZY27" s="87"/>
      <c r="OZZ27" s="87"/>
      <c r="PAA27" s="87"/>
      <c r="PAB27" s="87"/>
      <c r="PAC27" s="87"/>
      <c r="PAD27" s="87"/>
      <c r="PAE27" s="87"/>
      <c r="PAF27" s="87"/>
      <c r="PAG27" s="87"/>
      <c r="PAH27" s="87"/>
      <c r="PAI27" s="87"/>
      <c r="PAJ27" s="87"/>
      <c r="PAK27" s="87"/>
      <c r="PAL27" s="87"/>
      <c r="PAM27" s="87"/>
      <c r="PAN27" s="87"/>
      <c r="PAO27" s="87"/>
      <c r="PAP27" s="87"/>
      <c r="PAQ27" s="87"/>
      <c r="PAR27" s="87"/>
      <c r="PAS27" s="87"/>
      <c r="PAT27" s="87"/>
      <c r="PAU27" s="87"/>
      <c r="PAV27" s="87"/>
      <c r="PAW27" s="87"/>
      <c r="PAX27" s="87"/>
      <c r="PAY27" s="87"/>
      <c r="PAZ27" s="87"/>
      <c r="PBA27" s="87"/>
      <c r="PBB27" s="87"/>
      <c r="PBC27" s="87"/>
      <c r="PBD27" s="87"/>
      <c r="PBE27" s="87"/>
      <c r="PBF27" s="87"/>
      <c r="PBG27" s="87"/>
      <c r="PBH27" s="87"/>
      <c r="PBI27" s="87"/>
      <c r="PBJ27" s="87"/>
      <c r="PBK27" s="87"/>
      <c r="PBL27" s="87"/>
      <c r="PBM27" s="87"/>
      <c r="PBN27" s="87"/>
      <c r="PBO27" s="87"/>
      <c r="PBP27" s="87"/>
      <c r="PBQ27" s="87"/>
      <c r="PBR27" s="87"/>
      <c r="PBS27" s="87"/>
      <c r="PBT27" s="87"/>
      <c r="PBU27" s="87"/>
      <c r="PBV27" s="87"/>
      <c r="PBW27" s="87"/>
      <c r="PBX27" s="87"/>
      <c r="PBY27" s="87"/>
      <c r="PBZ27" s="87"/>
      <c r="PCA27" s="87"/>
      <c r="PCB27" s="87"/>
      <c r="PCC27" s="87"/>
      <c r="PCD27" s="87"/>
      <c r="PCE27" s="87"/>
      <c r="PCF27" s="87"/>
      <c r="PCG27" s="87"/>
      <c r="PCH27" s="87"/>
      <c r="PCI27" s="87"/>
      <c r="PCJ27" s="87"/>
      <c r="PCK27" s="87"/>
      <c r="PCL27" s="87"/>
      <c r="PCM27" s="87"/>
      <c r="PCN27" s="87"/>
      <c r="PCO27" s="87"/>
      <c r="PCP27" s="87"/>
      <c r="PCQ27" s="87"/>
      <c r="PCR27" s="87"/>
      <c r="PCS27" s="87"/>
      <c r="PCT27" s="87"/>
      <c r="PCU27" s="87"/>
      <c r="PCV27" s="87"/>
      <c r="PCW27" s="87"/>
      <c r="PCX27" s="87"/>
      <c r="PCY27" s="87"/>
      <c r="PCZ27" s="87"/>
      <c r="PDA27" s="87"/>
      <c r="PDB27" s="87"/>
      <c r="PDC27" s="87"/>
      <c r="PDD27" s="87"/>
      <c r="PDE27" s="87"/>
      <c r="PDF27" s="87"/>
      <c r="PDG27" s="87"/>
      <c r="PDH27" s="87"/>
      <c r="PDI27" s="87"/>
      <c r="PDJ27" s="87"/>
      <c r="PDK27" s="87"/>
      <c r="PDL27" s="87"/>
      <c r="PDM27" s="87"/>
      <c r="PDN27" s="87"/>
      <c r="PDO27" s="87"/>
      <c r="PDP27" s="87"/>
      <c r="PDQ27" s="87"/>
      <c r="PDR27" s="87"/>
      <c r="PDS27" s="87"/>
      <c r="PDT27" s="87"/>
      <c r="PDU27" s="87"/>
      <c r="PDV27" s="87"/>
      <c r="PDW27" s="87"/>
      <c r="PDX27" s="87"/>
      <c r="PDY27" s="87"/>
      <c r="PDZ27" s="87"/>
      <c r="PEA27" s="87"/>
      <c r="PEB27" s="87"/>
      <c r="PEC27" s="87"/>
      <c r="PED27" s="87"/>
      <c r="PEE27" s="87"/>
      <c r="PEF27" s="87"/>
      <c r="PEG27" s="87"/>
      <c r="PEH27" s="87"/>
      <c r="PEI27" s="87"/>
      <c r="PEJ27" s="87"/>
      <c r="PEK27" s="87"/>
      <c r="PEL27" s="87"/>
      <c r="PEM27" s="87"/>
      <c r="PEN27" s="87"/>
      <c r="PEO27" s="87"/>
      <c r="PEP27" s="87"/>
      <c r="PEQ27" s="87"/>
      <c r="PER27" s="87"/>
      <c r="PES27" s="87"/>
      <c r="PET27" s="87"/>
      <c r="PEU27" s="87"/>
      <c r="PEV27" s="87"/>
      <c r="PEW27" s="87"/>
      <c r="PEX27" s="87"/>
      <c r="PEY27" s="87"/>
      <c r="PEZ27" s="87"/>
      <c r="PFA27" s="87"/>
      <c r="PFB27" s="87"/>
      <c r="PFC27" s="87"/>
      <c r="PFD27" s="87"/>
      <c r="PFE27" s="87"/>
      <c r="PFF27" s="87"/>
      <c r="PFG27" s="87"/>
      <c r="PFH27" s="87"/>
      <c r="PFI27" s="87"/>
      <c r="PFJ27" s="87"/>
      <c r="PFK27" s="87"/>
      <c r="PFL27" s="87"/>
      <c r="PFM27" s="87"/>
      <c r="PFN27" s="87"/>
      <c r="PFO27" s="87"/>
      <c r="PFP27" s="87"/>
      <c r="PFQ27" s="87"/>
      <c r="PFR27" s="87"/>
      <c r="PFS27" s="87"/>
      <c r="PFT27" s="87"/>
      <c r="PFU27" s="87"/>
      <c r="PFV27" s="87"/>
      <c r="PFW27" s="87"/>
      <c r="PFX27" s="87"/>
      <c r="PFY27" s="87"/>
      <c r="PFZ27" s="87"/>
      <c r="PGA27" s="87"/>
      <c r="PGB27" s="87"/>
      <c r="PGC27" s="87"/>
      <c r="PGD27" s="87"/>
      <c r="PGE27" s="87"/>
      <c r="PGF27" s="87"/>
      <c r="PGG27" s="87"/>
      <c r="PGH27" s="87"/>
      <c r="PGI27" s="87"/>
      <c r="PGJ27" s="87"/>
      <c r="PGK27" s="87"/>
      <c r="PGL27" s="87"/>
      <c r="PGM27" s="87"/>
      <c r="PGN27" s="87"/>
      <c r="PGO27" s="87"/>
      <c r="PGP27" s="87"/>
      <c r="PGQ27" s="87"/>
      <c r="PGR27" s="87"/>
      <c r="PGS27" s="87"/>
      <c r="PGT27" s="87"/>
      <c r="PGU27" s="87"/>
      <c r="PGV27" s="87"/>
      <c r="PGW27" s="87"/>
      <c r="PGX27" s="87"/>
      <c r="PGY27" s="87"/>
      <c r="PGZ27" s="87"/>
      <c r="PHA27" s="87"/>
      <c r="PHB27" s="87"/>
      <c r="PHC27" s="87"/>
      <c r="PHD27" s="87"/>
      <c r="PHE27" s="87"/>
      <c r="PHF27" s="87"/>
      <c r="PHG27" s="87"/>
      <c r="PHH27" s="87"/>
      <c r="PHI27" s="87"/>
      <c r="PHJ27" s="87"/>
      <c r="PHK27" s="87"/>
      <c r="PHL27" s="87"/>
      <c r="PHM27" s="87"/>
      <c r="PHN27" s="87"/>
      <c r="PHO27" s="87"/>
      <c r="PHP27" s="87"/>
      <c r="PHQ27" s="87"/>
      <c r="PHR27" s="87"/>
      <c r="PHS27" s="87"/>
      <c r="PHT27" s="87"/>
      <c r="PHU27" s="87"/>
      <c r="PHV27" s="87"/>
      <c r="PHW27" s="87"/>
      <c r="PHX27" s="87"/>
      <c r="PHY27" s="87"/>
      <c r="PHZ27" s="87"/>
      <c r="PIA27" s="87"/>
      <c r="PIB27" s="87"/>
      <c r="PIC27" s="87"/>
      <c r="PID27" s="87"/>
      <c r="PIE27" s="87"/>
      <c r="PIF27" s="87"/>
      <c r="PIG27" s="87"/>
      <c r="PIH27" s="87"/>
      <c r="PII27" s="87"/>
      <c r="PIJ27" s="87"/>
      <c r="PIK27" s="87"/>
      <c r="PIL27" s="87"/>
      <c r="PIM27" s="87"/>
      <c r="PIN27" s="87"/>
      <c r="PIO27" s="87"/>
      <c r="PIP27" s="87"/>
      <c r="PIQ27" s="87"/>
      <c r="PIR27" s="87"/>
      <c r="PIS27" s="87"/>
      <c r="PIT27" s="87"/>
      <c r="PIU27" s="87"/>
      <c r="PIV27" s="87"/>
      <c r="PIW27" s="87"/>
      <c r="PIX27" s="87"/>
      <c r="PIY27" s="87"/>
      <c r="PIZ27" s="87"/>
      <c r="PJA27" s="87"/>
      <c r="PJB27" s="87"/>
      <c r="PJC27" s="87"/>
      <c r="PJD27" s="87"/>
      <c r="PJE27" s="87"/>
      <c r="PJF27" s="87"/>
      <c r="PJG27" s="87"/>
      <c r="PJH27" s="87"/>
      <c r="PJI27" s="87"/>
      <c r="PJJ27" s="87"/>
      <c r="PJK27" s="87"/>
      <c r="PJL27" s="87"/>
      <c r="PJM27" s="87"/>
      <c r="PJN27" s="87"/>
      <c r="PJO27" s="87"/>
      <c r="PJP27" s="87"/>
      <c r="PJQ27" s="87"/>
      <c r="PJR27" s="87"/>
      <c r="PJS27" s="87"/>
      <c r="PJT27" s="87"/>
      <c r="PJU27" s="87"/>
      <c r="PJV27" s="87"/>
      <c r="PJW27" s="87"/>
      <c r="PJX27" s="87"/>
      <c r="PJY27" s="87"/>
      <c r="PJZ27" s="87"/>
      <c r="PKA27" s="87"/>
      <c r="PKB27" s="87"/>
      <c r="PKC27" s="87"/>
      <c r="PKD27" s="87"/>
      <c r="PKE27" s="87"/>
      <c r="PKF27" s="87"/>
      <c r="PKG27" s="87"/>
      <c r="PKH27" s="87"/>
      <c r="PKI27" s="87"/>
      <c r="PKJ27" s="87"/>
      <c r="PKK27" s="87"/>
      <c r="PKL27" s="87"/>
      <c r="PKM27" s="87"/>
      <c r="PKN27" s="87"/>
      <c r="PKO27" s="87"/>
      <c r="PKP27" s="87"/>
      <c r="PKQ27" s="87"/>
      <c r="PKR27" s="87"/>
      <c r="PKS27" s="87"/>
      <c r="PKT27" s="87"/>
      <c r="PKU27" s="87"/>
      <c r="PKV27" s="87"/>
      <c r="PKW27" s="87"/>
      <c r="PKX27" s="87"/>
      <c r="PKY27" s="87"/>
      <c r="PKZ27" s="87"/>
      <c r="PLA27" s="87"/>
      <c r="PLB27" s="87"/>
      <c r="PLC27" s="87"/>
      <c r="PLD27" s="87"/>
      <c r="PLE27" s="87"/>
      <c r="PLF27" s="87"/>
      <c r="PLG27" s="87"/>
      <c r="PLH27" s="87"/>
      <c r="PLI27" s="87"/>
      <c r="PLJ27" s="87"/>
      <c r="PLK27" s="87"/>
      <c r="PLL27" s="87"/>
      <c r="PLM27" s="87"/>
      <c r="PLN27" s="87"/>
      <c r="PLO27" s="87"/>
      <c r="PLP27" s="87"/>
      <c r="PLQ27" s="87"/>
      <c r="PLR27" s="87"/>
      <c r="PLS27" s="87"/>
      <c r="PLT27" s="87"/>
      <c r="PLU27" s="87"/>
      <c r="PLV27" s="87"/>
      <c r="PLW27" s="87"/>
      <c r="PLX27" s="87"/>
      <c r="PLY27" s="87"/>
      <c r="PLZ27" s="87"/>
      <c r="PMA27" s="87"/>
      <c r="PMB27" s="87"/>
      <c r="PMC27" s="87"/>
      <c r="PMD27" s="87"/>
      <c r="PME27" s="87"/>
      <c r="PMF27" s="87"/>
      <c r="PMG27" s="87"/>
      <c r="PMH27" s="87"/>
      <c r="PMI27" s="87"/>
      <c r="PMJ27" s="87"/>
      <c r="PMK27" s="87"/>
      <c r="PML27" s="87"/>
      <c r="PMM27" s="87"/>
      <c r="PMN27" s="87"/>
      <c r="PMO27" s="87"/>
      <c r="PMP27" s="87"/>
      <c r="PMQ27" s="87"/>
      <c r="PMR27" s="87"/>
      <c r="PMS27" s="87"/>
      <c r="PMT27" s="87"/>
      <c r="PMU27" s="87"/>
      <c r="PMV27" s="87"/>
      <c r="PMW27" s="87"/>
      <c r="PMX27" s="87"/>
      <c r="PMY27" s="87"/>
      <c r="PMZ27" s="87"/>
      <c r="PNA27" s="87"/>
      <c r="PNB27" s="87"/>
      <c r="PNC27" s="87"/>
      <c r="PND27" s="87"/>
      <c r="PNE27" s="87"/>
      <c r="PNF27" s="87"/>
      <c r="PNG27" s="87"/>
      <c r="PNH27" s="87"/>
      <c r="PNI27" s="87"/>
      <c r="PNJ27" s="87"/>
      <c r="PNK27" s="87"/>
      <c r="PNL27" s="87"/>
      <c r="PNM27" s="87"/>
      <c r="PNN27" s="87"/>
      <c r="PNO27" s="87"/>
      <c r="PNP27" s="87"/>
      <c r="PNQ27" s="87"/>
      <c r="PNR27" s="87"/>
      <c r="PNS27" s="87"/>
      <c r="PNT27" s="87"/>
      <c r="PNU27" s="87"/>
      <c r="PNV27" s="87"/>
      <c r="PNW27" s="87"/>
      <c r="PNX27" s="87"/>
      <c r="PNY27" s="87"/>
      <c r="PNZ27" s="87"/>
      <c r="POA27" s="87"/>
      <c r="POB27" s="87"/>
      <c r="POC27" s="87"/>
      <c r="POD27" s="87"/>
      <c r="POE27" s="87"/>
      <c r="POF27" s="87"/>
      <c r="POG27" s="87"/>
      <c r="POH27" s="87"/>
      <c r="POI27" s="87"/>
      <c r="POJ27" s="87"/>
      <c r="POK27" s="87"/>
      <c r="POL27" s="87"/>
      <c r="POM27" s="87"/>
      <c r="PON27" s="87"/>
      <c r="POO27" s="87"/>
      <c r="POP27" s="87"/>
      <c r="POQ27" s="87"/>
      <c r="POR27" s="87"/>
      <c r="POS27" s="87"/>
      <c r="POT27" s="87"/>
      <c r="POU27" s="87"/>
      <c r="POV27" s="87"/>
      <c r="POW27" s="87"/>
      <c r="POX27" s="87"/>
      <c r="POY27" s="87"/>
      <c r="POZ27" s="87"/>
      <c r="PPA27" s="87"/>
      <c r="PPB27" s="87"/>
      <c r="PPC27" s="87"/>
      <c r="PPD27" s="87"/>
      <c r="PPE27" s="87"/>
      <c r="PPF27" s="87"/>
      <c r="PPG27" s="87"/>
      <c r="PPH27" s="87"/>
      <c r="PPI27" s="87"/>
      <c r="PPJ27" s="87"/>
      <c r="PPK27" s="87"/>
      <c r="PPL27" s="87"/>
      <c r="PPM27" s="87"/>
      <c r="PPN27" s="87"/>
      <c r="PPO27" s="87"/>
      <c r="PPP27" s="87"/>
      <c r="PPQ27" s="87"/>
      <c r="PPR27" s="87"/>
      <c r="PPS27" s="87"/>
      <c r="PPT27" s="87"/>
      <c r="PPU27" s="87"/>
      <c r="PPV27" s="87"/>
      <c r="PPW27" s="87"/>
      <c r="PPX27" s="87"/>
      <c r="PPY27" s="87"/>
      <c r="PPZ27" s="87"/>
      <c r="PQA27" s="87"/>
      <c r="PQB27" s="87"/>
      <c r="PQC27" s="87"/>
      <c r="PQD27" s="87"/>
      <c r="PQE27" s="87"/>
      <c r="PQF27" s="87"/>
      <c r="PQG27" s="87"/>
      <c r="PQH27" s="87"/>
      <c r="PQI27" s="87"/>
      <c r="PQJ27" s="87"/>
      <c r="PQK27" s="87"/>
      <c r="PQL27" s="87"/>
      <c r="PQM27" s="87"/>
      <c r="PQN27" s="87"/>
      <c r="PQO27" s="87"/>
      <c r="PQP27" s="87"/>
      <c r="PQQ27" s="87"/>
      <c r="PQR27" s="87"/>
      <c r="PQS27" s="87"/>
      <c r="PQT27" s="87"/>
      <c r="PQU27" s="87"/>
      <c r="PQV27" s="87"/>
      <c r="PQW27" s="87"/>
      <c r="PQX27" s="87"/>
      <c r="PQY27" s="87"/>
      <c r="PQZ27" s="87"/>
      <c r="PRA27" s="87"/>
      <c r="PRB27" s="87"/>
      <c r="PRC27" s="87"/>
      <c r="PRD27" s="87"/>
      <c r="PRE27" s="87"/>
      <c r="PRF27" s="87"/>
      <c r="PRG27" s="87"/>
      <c r="PRH27" s="87"/>
      <c r="PRI27" s="87"/>
      <c r="PRJ27" s="87"/>
      <c r="PRK27" s="87"/>
      <c r="PRL27" s="87"/>
      <c r="PRM27" s="87"/>
      <c r="PRN27" s="87"/>
      <c r="PRO27" s="87"/>
      <c r="PRP27" s="87"/>
      <c r="PRQ27" s="87"/>
      <c r="PRR27" s="87"/>
      <c r="PRS27" s="87"/>
      <c r="PRT27" s="87"/>
      <c r="PRU27" s="87"/>
      <c r="PRV27" s="87"/>
      <c r="PRW27" s="87"/>
      <c r="PRX27" s="87"/>
      <c r="PRY27" s="87"/>
      <c r="PRZ27" s="87"/>
      <c r="PSA27" s="87"/>
      <c r="PSB27" s="87"/>
      <c r="PSC27" s="87"/>
      <c r="PSD27" s="87"/>
      <c r="PSE27" s="87"/>
      <c r="PSF27" s="87"/>
      <c r="PSG27" s="87"/>
      <c r="PSH27" s="87"/>
      <c r="PSI27" s="87"/>
      <c r="PSJ27" s="87"/>
      <c r="PSK27" s="87"/>
      <c r="PSL27" s="87"/>
      <c r="PSM27" s="87"/>
      <c r="PSN27" s="87"/>
      <c r="PSO27" s="87"/>
      <c r="PSP27" s="87"/>
      <c r="PSQ27" s="87"/>
      <c r="PSR27" s="87"/>
      <c r="PSS27" s="87"/>
      <c r="PST27" s="87"/>
      <c r="PSU27" s="87"/>
      <c r="PSV27" s="87"/>
      <c r="PSW27" s="87"/>
      <c r="PSX27" s="87"/>
      <c r="PSY27" s="87"/>
      <c r="PSZ27" s="87"/>
      <c r="PTA27" s="87"/>
      <c r="PTB27" s="87"/>
      <c r="PTC27" s="87"/>
      <c r="PTD27" s="87"/>
      <c r="PTE27" s="87"/>
      <c r="PTF27" s="87"/>
      <c r="PTG27" s="87"/>
      <c r="PTH27" s="87"/>
      <c r="PTI27" s="87"/>
      <c r="PTJ27" s="87"/>
      <c r="PTK27" s="87"/>
      <c r="PTL27" s="87"/>
      <c r="PTM27" s="87"/>
      <c r="PTN27" s="87"/>
      <c r="PTO27" s="87"/>
      <c r="PTP27" s="87"/>
      <c r="PTQ27" s="87"/>
      <c r="PTR27" s="87"/>
      <c r="PTS27" s="87"/>
      <c r="PTT27" s="87"/>
      <c r="PTU27" s="87"/>
      <c r="PTV27" s="87"/>
      <c r="PTW27" s="87"/>
      <c r="PTX27" s="87"/>
      <c r="PTY27" s="87"/>
      <c r="PTZ27" s="87"/>
      <c r="PUA27" s="87"/>
      <c r="PUB27" s="87"/>
      <c r="PUC27" s="87"/>
      <c r="PUD27" s="87"/>
      <c r="PUE27" s="87"/>
      <c r="PUF27" s="87"/>
      <c r="PUG27" s="87"/>
      <c r="PUH27" s="87"/>
      <c r="PUI27" s="87"/>
      <c r="PUJ27" s="87"/>
      <c r="PUK27" s="87"/>
      <c r="PUL27" s="87"/>
      <c r="PUM27" s="87"/>
      <c r="PUN27" s="87"/>
      <c r="PUO27" s="87"/>
      <c r="PUP27" s="87"/>
      <c r="PUQ27" s="87"/>
      <c r="PUR27" s="87"/>
      <c r="PUS27" s="87"/>
      <c r="PUT27" s="87"/>
      <c r="PUU27" s="87"/>
      <c r="PUV27" s="87"/>
      <c r="PUW27" s="87"/>
      <c r="PUX27" s="87"/>
      <c r="PUY27" s="87"/>
      <c r="PUZ27" s="87"/>
      <c r="PVA27" s="87"/>
      <c r="PVB27" s="87"/>
      <c r="PVC27" s="87"/>
      <c r="PVD27" s="87"/>
      <c r="PVE27" s="87"/>
      <c r="PVF27" s="87"/>
      <c r="PVG27" s="87"/>
      <c r="PVH27" s="87"/>
      <c r="PVI27" s="87"/>
      <c r="PVJ27" s="87"/>
      <c r="PVK27" s="87"/>
      <c r="PVL27" s="87"/>
      <c r="PVM27" s="87"/>
      <c r="PVN27" s="87"/>
      <c r="PVO27" s="87"/>
      <c r="PVP27" s="87"/>
      <c r="PVQ27" s="87"/>
      <c r="PVR27" s="87"/>
      <c r="PVS27" s="87"/>
      <c r="PVT27" s="87"/>
      <c r="PVU27" s="87"/>
      <c r="PVV27" s="87"/>
      <c r="PVW27" s="87"/>
      <c r="PVX27" s="87"/>
      <c r="PVY27" s="87"/>
      <c r="PVZ27" s="87"/>
      <c r="PWA27" s="87"/>
      <c r="PWB27" s="87"/>
      <c r="PWC27" s="87"/>
      <c r="PWD27" s="87"/>
      <c r="PWE27" s="87"/>
      <c r="PWF27" s="87"/>
      <c r="PWG27" s="87"/>
      <c r="PWH27" s="87"/>
      <c r="PWI27" s="87"/>
      <c r="PWJ27" s="87"/>
      <c r="PWK27" s="87"/>
      <c r="PWL27" s="87"/>
      <c r="PWM27" s="87"/>
      <c r="PWN27" s="87"/>
      <c r="PWO27" s="87"/>
      <c r="PWP27" s="87"/>
      <c r="PWQ27" s="87"/>
      <c r="PWR27" s="87"/>
      <c r="PWS27" s="87"/>
      <c r="PWT27" s="87"/>
      <c r="PWU27" s="87"/>
      <c r="PWV27" s="87"/>
      <c r="PWW27" s="87"/>
      <c r="PWX27" s="87"/>
      <c r="PWY27" s="87"/>
      <c r="PWZ27" s="87"/>
      <c r="PXA27" s="87"/>
      <c r="PXB27" s="87"/>
      <c r="PXC27" s="87"/>
      <c r="PXD27" s="87"/>
      <c r="PXE27" s="87"/>
      <c r="PXF27" s="87"/>
      <c r="PXG27" s="87"/>
      <c r="PXH27" s="87"/>
      <c r="PXI27" s="87"/>
      <c r="PXJ27" s="87"/>
      <c r="PXK27" s="87"/>
      <c r="PXL27" s="87"/>
      <c r="PXM27" s="87"/>
      <c r="PXN27" s="87"/>
      <c r="PXO27" s="87"/>
      <c r="PXP27" s="87"/>
      <c r="PXQ27" s="87"/>
      <c r="PXR27" s="87"/>
      <c r="PXS27" s="87"/>
      <c r="PXT27" s="87"/>
      <c r="PXU27" s="87"/>
      <c r="PXV27" s="87"/>
      <c r="PXW27" s="87"/>
      <c r="PXX27" s="87"/>
      <c r="PXY27" s="87"/>
      <c r="PXZ27" s="87"/>
      <c r="PYA27" s="87"/>
      <c r="PYB27" s="87"/>
      <c r="PYC27" s="87"/>
      <c r="PYD27" s="87"/>
      <c r="PYE27" s="87"/>
      <c r="PYF27" s="87"/>
      <c r="PYG27" s="87"/>
      <c r="PYH27" s="87"/>
      <c r="PYI27" s="87"/>
      <c r="PYJ27" s="87"/>
      <c r="PYK27" s="87"/>
      <c r="PYL27" s="87"/>
      <c r="PYM27" s="87"/>
      <c r="PYN27" s="87"/>
      <c r="PYO27" s="87"/>
      <c r="PYP27" s="87"/>
      <c r="PYQ27" s="87"/>
      <c r="PYR27" s="87"/>
      <c r="PYS27" s="87"/>
      <c r="PYT27" s="87"/>
      <c r="PYU27" s="87"/>
      <c r="PYV27" s="87"/>
      <c r="PYW27" s="87"/>
      <c r="PYX27" s="87"/>
      <c r="PYY27" s="87"/>
      <c r="PYZ27" s="87"/>
      <c r="PZA27" s="87"/>
      <c r="PZB27" s="87"/>
      <c r="PZC27" s="87"/>
      <c r="PZD27" s="87"/>
      <c r="PZE27" s="87"/>
      <c r="PZF27" s="87"/>
      <c r="PZG27" s="87"/>
      <c r="PZH27" s="87"/>
      <c r="PZI27" s="87"/>
      <c r="PZJ27" s="87"/>
      <c r="PZK27" s="87"/>
      <c r="PZL27" s="87"/>
      <c r="PZM27" s="87"/>
      <c r="PZN27" s="87"/>
      <c r="PZO27" s="87"/>
      <c r="PZP27" s="87"/>
      <c r="PZQ27" s="87"/>
      <c r="PZR27" s="87"/>
      <c r="PZS27" s="87"/>
      <c r="PZT27" s="87"/>
      <c r="PZU27" s="87"/>
      <c r="PZV27" s="87"/>
      <c r="PZW27" s="87"/>
      <c r="PZX27" s="87"/>
      <c r="PZY27" s="87"/>
      <c r="PZZ27" s="87"/>
      <c r="QAA27" s="87"/>
      <c r="QAB27" s="87"/>
      <c r="QAC27" s="87"/>
      <c r="QAD27" s="87"/>
      <c r="QAE27" s="87"/>
      <c r="QAF27" s="87"/>
      <c r="QAG27" s="87"/>
      <c r="QAH27" s="87"/>
      <c r="QAI27" s="87"/>
      <c r="QAJ27" s="87"/>
      <c r="QAK27" s="87"/>
      <c r="QAL27" s="87"/>
      <c r="QAM27" s="87"/>
      <c r="QAN27" s="87"/>
      <c r="QAO27" s="87"/>
      <c r="QAP27" s="87"/>
      <c r="QAQ27" s="87"/>
      <c r="QAR27" s="87"/>
      <c r="QAS27" s="87"/>
      <c r="QAT27" s="87"/>
      <c r="QAU27" s="87"/>
      <c r="QAV27" s="87"/>
      <c r="QAW27" s="87"/>
      <c r="QAX27" s="87"/>
      <c r="QAY27" s="87"/>
      <c r="QAZ27" s="87"/>
      <c r="QBA27" s="87"/>
      <c r="QBB27" s="87"/>
      <c r="QBC27" s="87"/>
      <c r="QBD27" s="87"/>
      <c r="QBE27" s="87"/>
      <c r="QBF27" s="87"/>
      <c r="QBG27" s="87"/>
      <c r="QBH27" s="87"/>
      <c r="QBI27" s="87"/>
      <c r="QBJ27" s="87"/>
      <c r="QBK27" s="87"/>
      <c r="QBL27" s="87"/>
      <c r="QBM27" s="87"/>
      <c r="QBN27" s="87"/>
      <c r="QBO27" s="87"/>
      <c r="QBP27" s="87"/>
      <c r="QBQ27" s="87"/>
      <c r="QBR27" s="87"/>
      <c r="QBS27" s="87"/>
      <c r="QBT27" s="87"/>
      <c r="QBU27" s="87"/>
      <c r="QBV27" s="87"/>
      <c r="QBW27" s="87"/>
      <c r="QBX27" s="87"/>
      <c r="QBY27" s="87"/>
      <c r="QBZ27" s="87"/>
      <c r="QCA27" s="87"/>
      <c r="QCB27" s="87"/>
      <c r="QCC27" s="87"/>
      <c r="QCD27" s="87"/>
      <c r="QCE27" s="87"/>
      <c r="QCF27" s="87"/>
      <c r="QCG27" s="87"/>
      <c r="QCH27" s="87"/>
      <c r="QCI27" s="87"/>
      <c r="QCJ27" s="87"/>
      <c r="QCK27" s="87"/>
      <c r="QCL27" s="87"/>
      <c r="QCM27" s="87"/>
      <c r="QCN27" s="87"/>
      <c r="QCO27" s="87"/>
      <c r="QCP27" s="87"/>
      <c r="QCQ27" s="87"/>
      <c r="QCR27" s="87"/>
      <c r="QCS27" s="87"/>
      <c r="QCT27" s="87"/>
      <c r="QCU27" s="87"/>
      <c r="QCV27" s="87"/>
      <c r="QCW27" s="87"/>
      <c r="QCX27" s="87"/>
      <c r="QCY27" s="87"/>
      <c r="QCZ27" s="87"/>
      <c r="QDA27" s="87"/>
      <c r="QDB27" s="87"/>
      <c r="QDC27" s="87"/>
      <c r="QDD27" s="87"/>
      <c r="QDE27" s="87"/>
      <c r="QDF27" s="87"/>
      <c r="QDG27" s="87"/>
      <c r="QDH27" s="87"/>
      <c r="QDI27" s="87"/>
      <c r="QDJ27" s="87"/>
      <c r="QDK27" s="87"/>
      <c r="QDL27" s="87"/>
      <c r="QDM27" s="87"/>
      <c r="QDN27" s="87"/>
      <c r="QDO27" s="87"/>
      <c r="QDP27" s="87"/>
      <c r="QDQ27" s="87"/>
      <c r="QDR27" s="87"/>
      <c r="QDS27" s="87"/>
      <c r="QDT27" s="87"/>
      <c r="QDU27" s="87"/>
      <c r="QDV27" s="87"/>
      <c r="QDW27" s="87"/>
      <c r="QDX27" s="87"/>
      <c r="QDY27" s="87"/>
      <c r="QDZ27" s="87"/>
      <c r="QEA27" s="87"/>
      <c r="QEB27" s="87"/>
      <c r="QEC27" s="87"/>
      <c r="QED27" s="87"/>
      <c r="QEE27" s="87"/>
      <c r="QEF27" s="87"/>
      <c r="QEG27" s="87"/>
      <c r="QEH27" s="87"/>
      <c r="QEI27" s="87"/>
      <c r="QEJ27" s="87"/>
      <c r="QEK27" s="87"/>
      <c r="QEL27" s="87"/>
      <c r="QEM27" s="87"/>
      <c r="QEN27" s="87"/>
      <c r="QEO27" s="87"/>
      <c r="QEP27" s="87"/>
      <c r="QEQ27" s="87"/>
      <c r="QER27" s="87"/>
      <c r="QES27" s="87"/>
      <c r="QET27" s="87"/>
      <c r="QEU27" s="87"/>
      <c r="QEV27" s="87"/>
      <c r="QEW27" s="87"/>
      <c r="QEX27" s="87"/>
      <c r="QEY27" s="87"/>
      <c r="QEZ27" s="87"/>
      <c r="QFA27" s="87"/>
      <c r="QFB27" s="87"/>
      <c r="QFC27" s="87"/>
      <c r="QFD27" s="87"/>
      <c r="QFE27" s="87"/>
      <c r="QFF27" s="87"/>
      <c r="QFG27" s="87"/>
      <c r="QFH27" s="87"/>
      <c r="QFI27" s="87"/>
      <c r="QFJ27" s="87"/>
      <c r="QFK27" s="87"/>
      <c r="QFL27" s="87"/>
      <c r="QFM27" s="87"/>
      <c r="QFN27" s="87"/>
      <c r="QFO27" s="87"/>
      <c r="QFP27" s="87"/>
      <c r="QFQ27" s="87"/>
      <c r="QFR27" s="87"/>
      <c r="QFS27" s="87"/>
      <c r="QFT27" s="87"/>
      <c r="QFU27" s="87"/>
      <c r="QFV27" s="87"/>
      <c r="QFW27" s="87"/>
      <c r="QFX27" s="87"/>
      <c r="QFY27" s="87"/>
      <c r="QFZ27" s="87"/>
      <c r="QGA27" s="87"/>
      <c r="QGB27" s="87"/>
      <c r="QGC27" s="87"/>
      <c r="QGD27" s="87"/>
      <c r="QGE27" s="87"/>
      <c r="QGF27" s="87"/>
      <c r="QGG27" s="87"/>
      <c r="QGH27" s="87"/>
      <c r="QGI27" s="87"/>
      <c r="QGJ27" s="87"/>
      <c r="QGK27" s="87"/>
      <c r="QGL27" s="87"/>
      <c r="QGM27" s="87"/>
      <c r="QGN27" s="87"/>
      <c r="QGO27" s="87"/>
      <c r="QGP27" s="87"/>
      <c r="QGQ27" s="87"/>
      <c r="QGR27" s="87"/>
      <c r="QGS27" s="87"/>
      <c r="QGT27" s="87"/>
      <c r="QGU27" s="87"/>
      <c r="QGV27" s="87"/>
      <c r="QGW27" s="87"/>
      <c r="QGX27" s="87"/>
      <c r="QGY27" s="87"/>
      <c r="QGZ27" s="87"/>
      <c r="QHA27" s="87"/>
      <c r="QHB27" s="87"/>
      <c r="QHC27" s="87"/>
      <c r="QHD27" s="87"/>
      <c r="QHE27" s="87"/>
      <c r="QHF27" s="87"/>
      <c r="QHG27" s="87"/>
      <c r="QHH27" s="87"/>
      <c r="QHI27" s="87"/>
      <c r="QHJ27" s="87"/>
      <c r="QHK27" s="87"/>
      <c r="QHL27" s="87"/>
      <c r="QHM27" s="87"/>
      <c r="QHN27" s="87"/>
      <c r="QHO27" s="87"/>
      <c r="QHP27" s="87"/>
      <c r="QHQ27" s="87"/>
      <c r="QHR27" s="87"/>
      <c r="QHS27" s="87"/>
      <c r="QHT27" s="87"/>
      <c r="QHU27" s="87"/>
      <c r="QHV27" s="87"/>
      <c r="QHW27" s="87"/>
      <c r="QHX27" s="87"/>
      <c r="QHY27" s="87"/>
      <c r="QHZ27" s="87"/>
      <c r="QIA27" s="87"/>
      <c r="QIB27" s="87"/>
      <c r="QIC27" s="87"/>
      <c r="QID27" s="87"/>
      <c r="QIE27" s="87"/>
      <c r="QIF27" s="87"/>
      <c r="QIG27" s="87"/>
      <c r="QIH27" s="87"/>
      <c r="QII27" s="87"/>
      <c r="QIJ27" s="87"/>
      <c r="QIK27" s="87"/>
      <c r="QIL27" s="87"/>
      <c r="QIM27" s="87"/>
      <c r="QIN27" s="87"/>
      <c r="QIO27" s="87"/>
      <c r="QIP27" s="87"/>
      <c r="QIQ27" s="87"/>
      <c r="QIR27" s="87"/>
      <c r="QIS27" s="87"/>
      <c r="QIT27" s="87"/>
      <c r="QIU27" s="87"/>
      <c r="QIV27" s="87"/>
      <c r="QIW27" s="87"/>
      <c r="QIX27" s="87"/>
      <c r="QIY27" s="87"/>
      <c r="QIZ27" s="87"/>
      <c r="QJA27" s="87"/>
      <c r="QJB27" s="87"/>
      <c r="QJC27" s="87"/>
      <c r="QJD27" s="87"/>
      <c r="QJE27" s="87"/>
      <c r="QJF27" s="87"/>
      <c r="QJG27" s="87"/>
      <c r="QJH27" s="87"/>
      <c r="QJI27" s="87"/>
      <c r="QJJ27" s="87"/>
      <c r="QJK27" s="87"/>
      <c r="QJL27" s="87"/>
      <c r="QJM27" s="87"/>
      <c r="QJN27" s="87"/>
      <c r="QJO27" s="87"/>
      <c r="QJP27" s="87"/>
      <c r="QJQ27" s="87"/>
      <c r="QJR27" s="87"/>
      <c r="QJS27" s="87"/>
      <c r="QJT27" s="87"/>
      <c r="QJU27" s="87"/>
      <c r="QJV27" s="87"/>
      <c r="QJW27" s="87"/>
      <c r="QJX27" s="87"/>
      <c r="QJY27" s="87"/>
      <c r="QJZ27" s="87"/>
      <c r="QKA27" s="87"/>
      <c r="QKB27" s="87"/>
      <c r="QKC27" s="87"/>
      <c r="QKD27" s="87"/>
      <c r="QKE27" s="87"/>
      <c r="QKF27" s="87"/>
      <c r="QKG27" s="87"/>
      <c r="QKH27" s="87"/>
      <c r="QKI27" s="87"/>
      <c r="QKJ27" s="87"/>
      <c r="QKK27" s="87"/>
      <c r="QKL27" s="87"/>
      <c r="QKM27" s="87"/>
      <c r="QKN27" s="87"/>
      <c r="QKO27" s="87"/>
      <c r="QKP27" s="87"/>
      <c r="QKQ27" s="87"/>
      <c r="QKR27" s="87"/>
      <c r="QKS27" s="87"/>
      <c r="QKT27" s="87"/>
      <c r="QKU27" s="87"/>
      <c r="QKV27" s="87"/>
      <c r="QKW27" s="87"/>
      <c r="QKX27" s="87"/>
      <c r="QKY27" s="87"/>
      <c r="QKZ27" s="87"/>
      <c r="QLA27" s="87"/>
      <c r="QLB27" s="87"/>
      <c r="QLC27" s="87"/>
      <c r="QLD27" s="87"/>
      <c r="QLE27" s="87"/>
      <c r="QLF27" s="87"/>
      <c r="QLG27" s="87"/>
      <c r="QLH27" s="87"/>
      <c r="QLI27" s="87"/>
      <c r="QLJ27" s="87"/>
      <c r="QLK27" s="87"/>
      <c r="QLL27" s="87"/>
      <c r="QLM27" s="87"/>
      <c r="QLN27" s="87"/>
      <c r="QLO27" s="87"/>
      <c r="QLP27" s="87"/>
      <c r="QLQ27" s="87"/>
      <c r="QLR27" s="87"/>
      <c r="QLS27" s="87"/>
      <c r="QLT27" s="87"/>
      <c r="QLU27" s="87"/>
      <c r="QLV27" s="87"/>
      <c r="QLW27" s="87"/>
      <c r="QLX27" s="87"/>
      <c r="QLY27" s="87"/>
      <c r="QLZ27" s="87"/>
      <c r="QMA27" s="87"/>
      <c r="QMB27" s="87"/>
      <c r="QMC27" s="87"/>
      <c r="QMD27" s="87"/>
      <c r="QME27" s="87"/>
      <c r="QMF27" s="87"/>
      <c r="QMG27" s="87"/>
      <c r="QMH27" s="87"/>
      <c r="QMI27" s="87"/>
      <c r="QMJ27" s="87"/>
      <c r="QMK27" s="87"/>
      <c r="QML27" s="87"/>
      <c r="QMM27" s="87"/>
      <c r="QMN27" s="87"/>
      <c r="QMO27" s="87"/>
      <c r="QMP27" s="87"/>
      <c r="QMQ27" s="87"/>
      <c r="QMR27" s="87"/>
      <c r="QMS27" s="87"/>
      <c r="QMT27" s="87"/>
      <c r="QMU27" s="87"/>
      <c r="QMV27" s="87"/>
      <c r="QMW27" s="87"/>
      <c r="QMX27" s="87"/>
      <c r="QMY27" s="87"/>
      <c r="QMZ27" s="87"/>
      <c r="QNA27" s="87"/>
      <c r="QNB27" s="87"/>
      <c r="QNC27" s="87"/>
      <c r="QND27" s="87"/>
      <c r="QNE27" s="87"/>
      <c r="QNF27" s="87"/>
      <c r="QNG27" s="87"/>
      <c r="QNH27" s="87"/>
      <c r="QNI27" s="87"/>
      <c r="QNJ27" s="87"/>
      <c r="QNK27" s="87"/>
      <c r="QNL27" s="87"/>
      <c r="QNM27" s="87"/>
      <c r="QNN27" s="87"/>
      <c r="QNO27" s="87"/>
      <c r="QNP27" s="87"/>
      <c r="QNQ27" s="87"/>
      <c r="QNR27" s="87"/>
      <c r="QNS27" s="87"/>
      <c r="QNT27" s="87"/>
      <c r="QNU27" s="87"/>
      <c r="QNV27" s="87"/>
      <c r="QNW27" s="87"/>
      <c r="QNX27" s="87"/>
      <c r="QNY27" s="87"/>
      <c r="QNZ27" s="87"/>
      <c r="QOA27" s="87"/>
      <c r="QOB27" s="87"/>
      <c r="QOC27" s="87"/>
      <c r="QOD27" s="87"/>
      <c r="QOE27" s="87"/>
      <c r="QOF27" s="87"/>
      <c r="QOG27" s="87"/>
      <c r="QOH27" s="87"/>
      <c r="QOI27" s="87"/>
      <c r="QOJ27" s="87"/>
      <c r="QOK27" s="87"/>
      <c r="QOL27" s="87"/>
      <c r="QOM27" s="87"/>
      <c r="QON27" s="87"/>
      <c r="QOO27" s="87"/>
      <c r="QOP27" s="87"/>
      <c r="QOQ27" s="87"/>
      <c r="QOR27" s="87"/>
      <c r="QOS27" s="87"/>
      <c r="QOT27" s="87"/>
      <c r="QOU27" s="87"/>
      <c r="QOV27" s="87"/>
      <c r="QOW27" s="87"/>
      <c r="QOX27" s="87"/>
      <c r="QOY27" s="87"/>
      <c r="QOZ27" s="87"/>
      <c r="QPA27" s="87"/>
      <c r="QPB27" s="87"/>
      <c r="QPC27" s="87"/>
      <c r="QPD27" s="87"/>
      <c r="QPE27" s="87"/>
      <c r="QPF27" s="87"/>
      <c r="QPG27" s="87"/>
      <c r="QPH27" s="87"/>
      <c r="QPI27" s="87"/>
      <c r="QPJ27" s="87"/>
      <c r="QPK27" s="87"/>
      <c r="QPL27" s="87"/>
      <c r="QPM27" s="87"/>
      <c r="QPN27" s="87"/>
      <c r="QPO27" s="87"/>
      <c r="QPP27" s="87"/>
      <c r="QPQ27" s="87"/>
      <c r="QPR27" s="87"/>
      <c r="QPS27" s="87"/>
      <c r="QPT27" s="87"/>
      <c r="QPU27" s="87"/>
      <c r="QPV27" s="87"/>
      <c r="QPW27" s="87"/>
      <c r="QPX27" s="87"/>
      <c r="QPY27" s="87"/>
      <c r="QPZ27" s="87"/>
      <c r="QQA27" s="87"/>
      <c r="QQB27" s="87"/>
      <c r="QQC27" s="87"/>
      <c r="QQD27" s="87"/>
      <c r="QQE27" s="87"/>
      <c r="QQF27" s="87"/>
      <c r="QQG27" s="87"/>
      <c r="QQH27" s="87"/>
      <c r="QQI27" s="87"/>
      <c r="QQJ27" s="87"/>
      <c r="QQK27" s="87"/>
      <c r="QQL27" s="87"/>
      <c r="QQM27" s="87"/>
      <c r="QQN27" s="87"/>
      <c r="QQO27" s="87"/>
      <c r="QQP27" s="87"/>
      <c r="QQQ27" s="87"/>
      <c r="QQR27" s="87"/>
      <c r="QQS27" s="87"/>
      <c r="QQT27" s="87"/>
      <c r="QQU27" s="87"/>
      <c r="QQV27" s="87"/>
      <c r="QQW27" s="87"/>
      <c r="QQX27" s="87"/>
      <c r="QQY27" s="87"/>
      <c r="QQZ27" s="87"/>
      <c r="QRA27" s="87"/>
      <c r="QRB27" s="87"/>
      <c r="QRC27" s="87"/>
      <c r="QRD27" s="87"/>
      <c r="QRE27" s="87"/>
      <c r="QRF27" s="87"/>
      <c r="QRG27" s="87"/>
      <c r="QRH27" s="87"/>
      <c r="QRI27" s="87"/>
      <c r="QRJ27" s="87"/>
      <c r="QRK27" s="87"/>
      <c r="QRL27" s="87"/>
      <c r="QRM27" s="87"/>
      <c r="QRN27" s="87"/>
      <c r="QRO27" s="87"/>
      <c r="QRP27" s="87"/>
      <c r="QRQ27" s="87"/>
      <c r="QRR27" s="87"/>
      <c r="QRS27" s="87"/>
      <c r="QRT27" s="87"/>
      <c r="QRU27" s="87"/>
      <c r="QRV27" s="87"/>
      <c r="QRW27" s="87"/>
      <c r="QRX27" s="87"/>
      <c r="QRY27" s="87"/>
      <c r="QRZ27" s="87"/>
      <c r="QSA27" s="87"/>
      <c r="QSB27" s="87"/>
      <c r="QSC27" s="87"/>
      <c r="QSD27" s="87"/>
      <c r="QSE27" s="87"/>
      <c r="QSF27" s="87"/>
      <c r="QSG27" s="87"/>
      <c r="QSH27" s="87"/>
      <c r="QSI27" s="87"/>
      <c r="QSJ27" s="87"/>
      <c r="QSK27" s="87"/>
      <c r="QSL27" s="87"/>
      <c r="QSM27" s="87"/>
      <c r="QSN27" s="87"/>
      <c r="QSO27" s="87"/>
      <c r="QSP27" s="87"/>
      <c r="QSQ27" s="87"/>
      <c r="QSR27" s="87"/>
      <c r="QSS27" s="87"/>
      <c r="QST27" s="87"/>
      <c r="QSU27" s="87"/>
      <c r="QSV27" s="87"/>
      <c r="QSW27" s="87"/>
      <c r="QSX27" s="87"/>
      <c r="QSY27" s="87"/>
      <c r="QSZ27" s="87"/>
      <c r="QTA27" s="87"/>
      <c r="QTB27" s="87"/>
      <c r="QTC27" s="87"/>
      <c r="QTD27" s="87"/>
      <c r="QTE27" s="87"/>
      <c r="QTF27" s="87"/>
      <c r="QTG27" s="87"/>
      <c r="QTH27" s="87"/>
      <c r="QTI27" s="87"/>
      <c r="QTJ27" s="87"/>
      <c r="QTK27" s="87"/>
      <c r="QTL27" s="87"/>
      <c r="QTM27" s="87"/>
      <c r="QTN27" s="87"/>
      <c r="QTO27" s="87"/>
      <c r="QTP27" s="87"/>
      <c r="QTQ27" s="87"/>
      <c r="QTR27" s="87"/>
      <c r="QTS27" s="87"/>
      <c r="QTT27" s="87"/>
      <c r="QTU27" s="87"/>
      <c r="QTV27" s="87"/>
      <c r="QTW27" s="87"/>
      <c r="QTX27" s="87"/>
      <c r="QTY27" s="87"/>
      <c r="QTZ27" s="87"/>
      <c r="QUA27" s="87"/>
      <c r="QUB27" s="87"/>
      <c r="QUC27" s="87"/>
      <c r="QUD27" s="87"/>
      <c r="QUE27" s="87"/>
      <c r="QUF27" s="87"/>
      <c r="QUG27" s="87"/>
      <c r="QUH27" s="87"/>
      <c r="QUI27" s="87"/>
      <c r="QUJ27" s="87"/>
      <c r="QUK27" s="87"/>
      <c r="QUL27" s="87"/>
      <c r="QUM27" s="87"/>
      <c r="QUN27" s="87"/>
      <c r="QUO27" s="87"/>
      <c r="QUP27" s="87"/>
      <c r="QUQ27" s="87"/>
      <c r="QUR27" s="87"/>
      <c r="QUS27" s="87"/>
      <c r="QUT27" s="87"/>
      <c r="QUU27" s="87"/>
      <c r="QUV27" s="87"/>
      <c r="QUW27" s="87"/>
      <c r="QUX27" s="87"/>
      <c r="QUY27" s="87"/>
      <c r="QUZ27" s="87"/>
      <c r="QVA27" s="87"/>
      <c r="QVB27" s="87"/>
      <c r="QVC27" s="87"/>
      <c r="QVD27" s="87"/>
      <c r="QVE27" s="87"/>
      <c r="QVF27" s="87"/>
      <c r="QVG27" s="87"/>
      <c r="QVH27" s="87"/>
      <c r="QVI27" s="87"/>
      <c r="QVJ27" s="87"/>
      <c r="QVK27" s="87"/>
      <c r="QVL27" s="87"/>
      <c r="QVM27" s="87"/>
      <c r="QVN27" s="87"/>
      <c r="QVO27" s="87"/>
      <c r="QVP27" s="87"/>
      <c r="QVQ27" s="87"/>
      <c r="QVR27" s="87"/>
      <c r="QVS27" s="87"/>
      <c r="QVT27" s="87"/>
      <c r="QVU27" s="87"/>
      <c r="QVV27" s="87"/>
      <c r="QVW27" s="87"/>
      <c r="QVX27" s="87"/>
      <c r="QVY27" s="87"/>
      <c r="QVZ27" s="87"/>
      <c r="QWA27" s="87"/>
      <c r="QWB27" s="87"/>
      <c r="QWC27" s="87"/>
      <c r="QWD27" s="87"/>
      <c r="QWE27" s="87"/>
      <c r="QWF27" s="87"/>
      <c r="QWG27" s="87"/>
      <c r="QWH27" s="87"/>
      <c r="QWI27" s="87"/>
      <c r="QWJ27" s="87"/>
      <c r="QWK27" s="87"/>
      <c r="QWL27" s="87"/>
      <c r="QWM27" s="87"/>
      <c r="QWN27" s="87"/>
      <c r="QWO27" s="87"/>
      <c r="QWP27" s="87"/>
      <c r="QWQ27" s="87"/>
      <c r="QWR27" s="87"/>
      <c r="QWS27" s="87"/>
      <c r="QWT27" s="87"/>
      <c r="QWU27" s="87"/>
      <c r="QWV27" s="87"/>
      <c r="QWW27" s="87"/>
      <c r="QWX27" s="87"/>
      <c r="QWY27" s="87"/>
      <c r="QWZ27" s="87"/>
      <c r="QXA27" s="87"/>
      <c r="QXB27" s="87"/>
      <c r="QXC27" s="87"/>
      <c r="QXD27" s="87"/>
      <c r="QXE27" s="87"/>
      <c r="QXF27" s="87"/>
      <c r="QXG27" s="87"/>
      <c r="QXH27" s="87"/>
      <c r="QXI27" s="87"/>
      <c r="QXJ27" s="87"/>
      <c r="QXK27" s="87"/>
      <c r="QXL27" s="87"/>
      <c r="QXM27" s="87"/>
      <c r="QXN27" s="87"/>
      <c r="QXO27" s="87"/>
      <c r="QXP27" s="87"/>
      <c r="QXQ27" s="87"/>
      <c r="QXR27" s="87"/>
      <c r="QXS27" s="87"/>
      <c r="QXT27" s="87"/>
      <c r="QXU27" s="87"/>
      <c r="QXV27" s="87"/>
      <c r="QXW27" s="87"/>
      <c r="QXX27" s="87"/>
      <c r="QXY27" s="87"/>
      <c r="QXZ27" s="87"/>
      <c r="QYA27" s="87"/>
      <c r="QYB27" s="87"/>
      <c r="QYC27" s="87"/>
      <c r="QYD27" s="87"/>
      <c r="QYE27" s="87"/>
      <c r="QYF27" s="87"/>
      <c r="QYG27" s="87"/>
      <c r="QYH27" s="87"/>
      <c r="QYI27" s="87"/>
      <c r="QYJ27" s="87"/>
      <c r="QYK27" s="87"/>
      <c r="QYL27" s="87"/>
      <c r="QYM27" s="87"/>
      <c r="QYN27" s="87"/>
      <c r="QYO27" s="87"/>
      <c r="QYP27" s="87"/>
      <c r="QYQ27" s="87"/>
      <c r="QYR27" s="87"/>
      <c r="QYS27" s="87"/>
      <c r="QYT27" s="87"/>
      <c r="QYU27" s="87"/>
      <c r="QYV27" s="87"/>
      <c r="QYW27" s="87"/>
      <c r="QYX27" s="87"/>
      <c r="QYY27" s="87"/>
      <c r="QYZ27" s="87"/>
      <c r="QZA27" s="87"/>
      <c r="QZB27" s="87"/>
      <c r="QZC27" s="87"/>
      <c r="QZD27" s="87"/>
      <c r="QZE27" s="87"/>
      <c r="QZF27" s="87"/>
      <c r="QZG27" s="87"/>
      <c r="QZH27" s="87"/>
      <c r="QZI27" s="87"/>
      <c r="QZJ27" s="87"/>
      <c r="QZK27" s="87"/>
      <c r="QZL27" s="87"/>
      <c r="QZM27" s="87"/>
      <c r="QZN27" s="87"/>
      <c r="QZO27" s="87"/>
      <c r="QZP27" s="87"/>
      <c r="QZQ27" s="87"/>
      <c r="QZR27" s="87"/>
      <c r="QZS27" s="87"/>
      <c r="QZT27" s="87"/>
      <c r="QZU27" s="87"/>
      <c r="QZV27" s="87"/>
      <c r="QZW27" s="87"/>
      <c r="QZX27" s="87"/>
      <c r="QZY27" s="87"/>
      <c r="QZZ27" s="87"/>
      <c r="RAA27" s="87"/>
      <c r="RAB27" s="87"/>
      <c r="RAC27" s="87"/>
      <c r="RAD27" s="87"/>
      <c r="RAE27" s="87"/>
      <c r="RAF27" s="87"/>
      <c r="RAG27" s="87"/>
      <c r="RAH27" s="87"/>
      <c r="RAI27" s="87"/>
      <c r="RAJ27" s="87"/>
      <c r="RAK27" s="87"/>
      <c r="RAL27" s="87"/>
      <c r="RAM27" s="87"/>
      <c r="RAN27" s="87"/>
      <c r="RAO27" s="87"/>
      <c r="RAP27" s="87"/>
      <c r="RAQ27" s="87"/>
      <c r="RAR27" s="87"/>
      <c r="RAS27" s="87"/>
      <c r="RAT27" s="87"/>
      <c r="RAU27" s="87"/>
      <c r="RAV27" s="87"/>
      <c r="RAW27" s="87"/>
      <c r="RAX27" s="87"/>
      <c r="RAY27" s="87"/>
      <c r="RAZ27" s="87"/>
      <c r="RBA27" s="87"/>
      <c r="RBB27" s="87"/>
      <c r="RBC27" s="87"/>
      <c r="RBD27" s="87"/>
      <c r="RBE27" s="87"/>
      <c r="RBF27" s="87"/>
      <c r="RBG27" s="87"/>
      <c r="RBH27" s="87"/>
      <c r="RBI27" s="87"/>
      <c r="RBJ27" s="87"/>
      <c r="RBK27" s="87"/>
      <c r="RBL27" s="87"/>
      <c r="RBM27" s="87"/>
      <c r="RBN27" s="87"/>
      <c r="RBO27" s="87"/>
      <c r="RBP27" s="87"/>
      <c r="RBQ27" s="87"/>
      <c r="RBR27" s="87"/>
      <c r="RBS27" s="87"/>
      <c r="RBT27" s="87"/>
      <c r="RBU27" s="87"/>
      <c r="RBV27" s="87"/>
      <c r="RBW27" s="87"/>
      <c r="RBX27" s="87"/>
      <c r="RBY27" s="87"/>
      <c r="RBZ27" s="87"/>
      <c r="RCA27" s="87"/>
      <c r="RCB27" s="87"/>
      <c r="RCC27" s="87"/>
      <c r="RCD27" s="87"/>
      <c r="RCE27" s="87"/>
      <c r="RCF27" s="87"/>
      <c r="RCG27" s="87"/>
      <c r="RCH27" s="87"/>
      <c r="RCI27" s="87"/>
      <c r="RCJ27" s="87"/>
      <c r="RCK27" s="87"/>
      <c r="RCL27" s="87"/>
      <c r="RCM27" s="87"/>
      <c r="RCN27" s="87"/>
      <c r="RCO27" s="87"/>
      <c r="RCP27" s="87"/>
      <c r="RCQ27" s="87"/>
      <c r="RCR27" s="87"/>
      <c r="RCS27" s="87"/>
      <c r="RCT27" s="87"/>
      <c r="RCU27" s="87"/>
      <c r="RCV27" s="87"/>
      <c r="RCW27" s="87"/>
      <c r="RCX27" s="87"/>
      <c r="RCY27" s="87"/>
      <c r="RCZ27" s="87"/>
      <c r="RDA27" s="87"/>
      <c r="RDB27" s="87"/>
      <c r="RDC27" s="87"/>
      <c r="RDD27" s="87"/>
      <c r="RDE27" s="87"/>
      <c r="RDF27" s="87"/>
      <c r="RDG27" s="87"/>
      <c r="RDH27" s="87"/>
      <c r="RDI27" s="87"/>
      <c r="RDJ27" s="87"/>
      <c r="RDK27" s="87"/>
      <c r="RDL27" s="87"/>
      <c r="RDM27" s="87"/>
      <c r="RDN27" s="87"/>
      <c r="RDO27" s="87"/>
      <c r="RDP27" s="87"/>
      <c r="RDQ27" s="87"/>
      <c r="RDR27" s="87"/>
      <c r="RDS27" s="87"/>
      <c r="RDT27" s="87"/>
      <c r="RDU27" s="87"/>
      <c r="RDV27" s="87"/>
      <c r="RDW27" s="87"/>
      <c r="RDX27" s="87"/>
      <c r="RDY27" s="87"/>
      <c r="RDZ27" s="87"/>
      <c r="REA27" s="87"/>
      <c r="REB27" s="87"/>
      <c r="REC27" s="87"/>
      <c r="RED27" s="87"/>
      <c r="REE27" s="87"/>
      <c r="REF27" s="87"/>
      <c r="REG27" s="87"/>
      <c r="REH27" s="87"/>
      <c r="REI27" s="87"/>
      <c r="REJ27" s="87"/>
      <c r="REK27" s="87"/>
      <c r="REL27" s="87"/>
      <c r="REM27" s="87"/>
      <c r="REN27" s="87"/>
      <c r="REO27" s="87"/>
      <c r="REP27" s="87"/>
      <c r="REQ27" s="87"/>
      <c r="RER27" s="87"/>
      <c r="RES27" s="87"/>
      <c r="RET27" s="87"/>
      <c r="REU27" s="87"/>
      <c r="REV27" s="87"/>
      <c r="REW27" s="87"/>
      <c r="REX27" s="87"/>
      <c r="REY27" s="87"/>
      <c r="REZ27" s="87"/>
      <c r="RFA27" s="87"/>
      <c r="RFB27" s="87"/>
      <c r="RFC27" s="87"/>
      <c r="RFD27" s="87"/>
      <c r="RFE27" s="87"/>
      <c r="RFF27" s="87"/>
      <c r="RFG27" s="87"/>
      <c r="RFH27" s="87"/>
      <c r="RFI27" s="87"/>
      <c r="RFJ27" s="87"/>
      <c r="RFK27" s="87"/>
      <c r="RFL27" s="87"/>
      <c r="RFM27" s="87"/>
      <c r="RFN27" s="87"/>
      <c r="RFO27" s="87"/>
      <c r="RFP27" s="87"/>
      <c r="RFQ27" s="87"/>
      <c r="RFR27" s="87"/>
      <c r="RFS27" s="87"/>
      <c r="RFT27" s="87"/>
      <c r="RFU27" s="87"/>
      <c r="RFV27" s="87"/>
      <c r="RFW27" s="87"/>
      <c r="RFX27" s="87"/>
      <c r="RFY27" s="87"/>
      <c r="RFZ27" s="87"/>
      <c r="RGA27" s="87"/>
      <c r="RGB27" s="87"/>
      <c r="RGC27" s="87"/>
      <c r="RGD27" s="87"/>
      <c r="RGE27" s="87"/>
      <c r="RGF27" s="87"/>
      <c r="RGG27" s="87"/>
      <c r="RGH27" s="87"/>
      <c r="RGI27" s="87"/>
      <c r="RGJ27" s="87"/>
      <c r="RGK27" s="87"/>
      <c r="RGL27" s="87"/>
      <c r="RGM27" s="87"/>
      <c r="RGN27" s="87"/>
      <c r="RGO27" s="87"/>
      <c r="RGP27" s="87"/>
      <c r="RGQ27" s="87"/>
      <c r="RGR27" s="87"/>
      <c r="RGS27" s="87"/>
      <c r="RGT27" s="87"/>
      <c r="RGU27" s="87"/>
      <c r="RGV27" s="87"/>
      <c r="RGW27" s="87"/>
      <c r="RGX27" s="87"/>
      <c r="RGY27" s="87"/>
      <c r="RGZ27" s="87"/>
      <c r="RHA27" s="87"/>
      <c r="RHB27" s="87"/>
      <c r="RHC27" s="87"/>
      <c r="RHD27" s="87"/>
      <c r="RHE27" s="87"/>
      <c r="RHF27" s="87"/>
      <c r="RHG27" s="87"/>
      <c r="RHH27" s="87"/>
      <c r="RHI27" s="87"/>
      <c r="RHJ27" s="87"/>
      <c r="RHK27" s="87"/>
      <c r="RHL27" s="87"/>
      <c r="RHM27" s="87"/>
      <c r="RHN27" s="87"/>
      <c r="RHO27" s="87"/>
      <c r="RHP27" s="87"/>
      <c r="RHQ27" s="87"/>
      <c r="RHR27" s="87"/>
      <c r="RHS27" s="87"/>
      <c r="RHT27" s="87"/>
      <c r="RHU27" s="87"/>
      <c r="RHV27" s="87"/>
      <c r="RHW27" s="87"/>
      <c r="RHX27" s="87"/>
      <c r="RHY27" s="87"/>
      <c r="RHZ27" s="87"/>
      <c r="RIA27" s="87"/>
      <c r="RIB27" s="87"/>
      <c r="RIC27" s="87"/>
      <c r="RID27" s="87"/>
      <c r="RIE27" s="87"/>
      <c r="RIF27" s="87"/>
      <c r="RIG27" s="87"/>
      <c r="RIH27" s="87"/>
      <c r="RII27" s="87"/>
      <c r="RIJ27" s="87"/>
      <c r="RIK27" s="87"/>
      <c r="RIL27" s="87"/>
      <c r="RIM27" s="87"/>
      <c r="RIN27" s="87"/>
      <c r="RIO27" s="87"/>
      <c r="RIP27" s="87"/>
      <c r="RIQ27" s="87"/>
      <c r="RIR27" s="87"/>
      <c r="RIS27" s="87"/>
      <c r="RIT27" s="87"/>
      <c r="RIU27" s="87"/>
      <c r="RIV27" s="87"/>
      <c r="RIW27" s="87"/>
      <c r="RIX27" s="87"/>
      <c r="RIY27" s="87"/>
      <c r="RIZ27" s="87"/>
      <c r="RJA27" s="87"/>
      <c r="RJB27" s="87"/>
      <c r="RJC27" s="87"/>
      <c r="RJD27" s="87"/>
      <c r="RJE27" s="87"/>
      <c r="RJF27" s="87"/>
      <c r="RJG27" s="87"/>
      <c r="RJH27" s="87"/>
      <c r="RJI27" s="87"/>
      <c r="RJJ27" s="87"/>
      <c r="RJK27" s="87"/>
      <c r="RJL27" s="87"/>
      <c r="RJM27" s="87"/>
      <c r="RJN27" s="87"/>
      <c r="RJO27" s="87"/>
      <c r="RJP27" s="87"/>
      <c r="RJQ27" s="87"/>
      <c r="RJR27" s="87"/>
      <c r="RJS27" s="87"/>
      <c r="RJT27" s="87"/>
      <c r="RJU27" s="87"/>
      <c r="RJV27" s="87"/>
      <c r="RJW27" s="87"/>
      <c r="RJX27" s="87"/>
      <c r="RJY27" s="87"/>
      <c r="RJZ27" s="87"/>
      <c r="RKA27" s="87"/>
      <c r="RKB27" s="87"/>
      <c r="RKC27" s="87"/>
      <c r="RKD27" s="87"/>
      <c r="RKE27" s="87"/>
      <c r="RKF27" s="87"/>
      <c r="RKG27" s="87"/>
      <c r="RKH27" s="87"/>
      <c r="RKI27" s="87"/>
      <c r="RKJ27" s="87"/>
      <c r="RKK27" s="87"/>
      <c r="RKL27" s="87"/>
      <c r="RKM27" s="87"/>
      <c r="RKN27" s="87"/>
      <c r="RKO27" s="87"/>
      <c r="RKP27" s="87"/>
      <c r="RKQ27" s="87"/>
      <c r="RKR27" s="87"/>
      <c r="RKS27" s="87"/>
      <c r="RKT27" s="87"/>
      <c r="RKU27" s="87"/>
      <c r="RKV27" s="87"/>
      <c r="RKW27" s="87"/>
      <c r="RKX27" s="87"/>
      <c r="RKY27" s="87"/>
      <c r="RKZ27" s="87"/>
      <c r="RLA27" s="87"/>
      <c r="RLB27" s="87"/>
      <c r="RLC27" s="87"/>
      <c r="RLD27" s="87"/>
      <c r="RLE27" s="87"/>
      <c r="RLF27" s="87"/>
      <c r="RLG27" s="87"/>
      <c r="RLH27" s="87"/>
      <c r="RLI27" s="87"/>
      <c r="RLJ27" s="87"/>
      <c r="RLK27" s="87"/>
      <c r="RLL27" s="87"/>
      <c r="RLM27" s="87"/>
      <c r="RLN27" s="87"/>
      <c r="RLO27" s="87"/>
      <c r="RLP27" s="87"/>
      <c r="RLQ27" s="87"/>
      <c r="RLR27" s="87"/>
      <c r="RLS27" s="87"/>
      <c r="RLT27" s="87"/>
      <c r="RLU27" s="87"/>
      <c r="RLV27" s="87"/>
      <c r="RLW27" s="87"/>
      <c r="RLX27" s="87"/>
      <c r="RLY27" s="87"/>
      <c r="RLZ27" s="87"/>
      <c r="RMA27" s="87"/>
      <c r="RMB27" s="87"/>
      <c r="RMC27" s="87"/>
      <c r="RMD27" s="87"/>
      <c r="RME27" s="87"/>
      <c r="RMF27" s="87"/>
      <c r="RMG27" s="87"/>
      <c r="RMH27" s="87"/>
      <c r="RMI27" s="87"/>
      <c r="RMJ27" s="87"/>
      <c r="RMK27" s="87"/>
      <c r="RML27" s="87"/>
      <c r="RMM27" s="87"/>
      <c r="RMN27" s="87"/>
      <c r="RMO27" s="87"/>
      <c r="RMP27" s="87"/>
      <c r="RMQ27" s="87"/>
      <c r="RMR27" s="87"/>
      <c r="RMS27" s="87"/>
      <c r="RMT27" s="87"/>
      <c r="RMU27" s="87"/>
      <c r="RMV27" s="87"/>
      <c r="RMW27" s="87"/>
      <c r="RMX27" s="87"/>
      <c r="RMY27" s="87"/>
      <c r="RMZ27" s="87"/>
      <c r="RNA27" s="87"/>
      <c r="RNB27" s="87"/>
      <c r="RNC27" s="87"/>
      <c r="RND27" s="87"/>
      <c r="RNE27" s="87"/>
      <c r="RNF27" s="87"/>
      <c r="RNG27" s="87"/>
      <c r="RNH27" s="87"/>
      <c r="RNI27" s="87"/>
      <c r="RNJ27" s="87"/>
      <c r="RNK27" s="87"/>
      <c r="RNL27" s="87"/>
      <c r="RNM27" s="87"/>
      <c r="RNN27" s="87"/>
      <c r="RNO27" s="87"/>
      <c r="RNP27" s="87"/>
      <c r="RNQ27" s="87"/>
      <c r="RNR27" s="87"/>
      <c r="RNS27" s="87"/>
      <c r="RNT27" s="87"/>
      <c r="RNU27" s="87"/>
      <c r="RNV27" s="87"/>
      <c r="RNW27" s="87"/>
      <c r="RNX27" s="87"/>
      <c r="RNY27" s="87"/>
      <c r="RNZ27" s="87"/>
      <c r="ROA27" s="87"/>
      <c r="ROB27" s="87"/>
      <c r="ROC27" s="87"/>
      <c r="ROD27" s="87"/>
      <c r="ROE27" s="87"/>
      <c r="ROF27" s="87"/>
      <c r="ROG27" s="87"/>
      <c r="ROH27" s="87"/>
      <c r="ROI27" s="87"/>
      <c r="ROJ27" s="87"/>
      <c r="ROK27" s="87"/>
      <c r="ROL27" s="87"/>
      <c r="ROM27" s="87"/>
      <c r="RON27" s="87"/>
      <c r="ROO27" s="87"/>
      <c r="ROP27" s="87"/>
      <c r="ROQ27" s="87"/>
      <c r="ROR27" s="87"/>
      <c r="ROS27" s="87"/>
      <c r="ROT27" s="87"/>
      <c r="ROU27" s="87"/>
      <c r="ROV27" s="87"/>
      <c r="ROW27" s="87"/>
      <c r="ROX27" s="87"/>
      <c r="ROY27" s="87"/>
      <c r="ROZ27" s="87"/>
      <c r="RPA27" s="87"/>
      <c r="RPB27" s="87"/>
      <c r="RPC27" s="87"/>
      <c r="RPD27" s="87"/>
      <c r="RPE27" s="87"/>
      <c r="RPF27" s="87"/>
      <c r="RPG27" s="87"/>
      <c r="RPH27" s="87"/>
      <c r="RPI27" s="87"/>
      <c r="RPJ27" s="87"/>
      <c r="RPK27" s="87"/>
      <c r="RPL27" s="87"/>
      <c r="RPM27" s="87"/>
      <c r="RPN27" s="87"/>
      <c r="RPO27" s="87"/>
      <c r="RPP27" s="87"/>
      <c r="RPQ27" s="87"/>
      <c r="RPR27" s="87"/>
      <c r="RPS27" s="87"/>
      <c r="RPT27" s="87"/>
      <c r="RPU27" s="87"/>
      <c r="RPV27" s="87"/>
      <c r="RPW27" s="87"/>
      <c r="RPX27" s="87"/>
      <c r="RPY27" s="87"/>
      <c r="RPZ27" s="87"/>
      <c r="RQA27" s="87"/>
      <c r="RQB27" s="87"/>
      <c r="RQC27" s="87"/>
      <c r="RQD27" s="87"/>
      <c r="RQE27" s="87"/>
      <c r="RQF27" s="87"/>
      <c r="RQG27" s="87"/>
      <c r="RQH27" s="87"/>
      <c r="RQI27" s="87"/>
      <c r="RQJ27" s="87"/>
      <c r="RQK27" s="87"/>
      <c r="RQL27" s="87"/>
      <c r="RQM27" s="87"/>
      <c r="RQN27" s="87"/>
      <c r="RQO27" s="87"/>
      <c r="RQP27" s="87"/>
      <c r="RQQ27" s="87"/>
      <c r="RQR27" s="87"/>
      <c r="RQS27" s="87"/>
      <c r="RQT27" s="87"/>
      <c r="RQU27" s="87"/>
      <c r="RQV27" s="87"/>
      <c r="RQW27" s="87"/>
      <c r="RQX27" s="87"/>
      <c r="RQY27" s="87"/>
      <c r="RQZ27" s="87"/>
      <c r="RRA27" s="87"/>
      <c r="RRB27" s="87"/>
      <c r="RRC27" s="87"/>
      <c r="RRD27" s="87"/>
      <c r="RRE27" s="87"/>
      <c r="RRF27" s="87"/>
      <c r="RRG27" s="87"/>
      <c r="RRH27" s="87"/>
      <c r="RRI27" s="87"/>
      <c r="RRJ27" s="87"/>
      <c r="RRK27" s="87"/>
      <c r="RRL27" s="87"/>
      <c r="RRM27" s="87"/>
      <c r="RRN27" s="87"/>
      <c r="RRO27" s="87"/>
      <c r="RRP27" s="87"/>
      <c r="RRQ27" s="87"/>
      <c r="RRR27" s="87"/>
      <c r="RRS27" s="87"/>
      <c r="RRT27" s="87"/>
      <c r="RRU27" s="87"/>
      <c r="RRV27" s="87"/>
      <c r="RRW27" s="87"/>
      <c r="RRX27" s="87"/>
      <c r="RRY27" s="87"/>
      <c r="RRZ27" s="87"/>
      <c r="RSA27" s="87"/>
      <c r="RSB27" s="87"/>
      <c r="RSC27" s="87"/>
      <c r="RSD27" s="87"/>
      <c r="RSE27" s="87"/>
      <c r="RSF27" s="87"/>
      <c r="RSG27" s="87"/>
      <c r="RSH27" s="87"/>
      <c r="RSI27" s="87"/>
      <c r="RSJ27" s="87"/>
      <c r="RSK27" s="87"/>
      <c r="RSL27" s="87"/>
      <c r="RSM27" s="87"/>
      <c r="RSN27" s="87"/>
      <c r="RSO27" s="87"/>
      <c r="RSP27" s="87"/>
      <c r="RSQ27" s="87"/>
      <c r="RSR27" s="87"/>
      <c r="RSS27" s="87"/>
      <c r="RST27" s="87"/>
      <c r="RSU27" s="87"/>
      <c r="RSV27" s="87"/>
      <c r="RSW27" s="87"/>
      <c r="RSX27" s="87"/>
      <c r="RSY27" s="87"/>
      <c r="RSZ27" s="87"/>
      <c r="RTA27" s="87"/>
      <c r="RTB27" s="87"/>
      <c r="RTC27" s="87"/>
      <c r="RTD27" s="87"/>
      <c r="RTE27" s="87"/>
      <c r="RTF27" s="87"/>
      <c r="RTG27" s="87"/>
      <c r="RTH27" s="87"/>
      <c r="RTI27" s="87"/>
      <c r="RTJ27" s="87"/>
      <c r="RTK27" s="87"/>
      <c r="RTL27" s="87"/>
      <c r="RTM27" s="87"/>
      <c r="RTN27" s="87"/>
      <c r="RTO27" s="87"/>
      <c r="RTP27" s="87"/>
      <c r="RTQ27" s="87"/>
      <c r="RTR27" s="87"/>
      <c r="RTS27" s="87"/>
      <c r="RTT27" s="87"/>
      <c r="RTU27" s="87"/>
      <c r="RTV27" s="87"/>
      <c r="RTW27" s="87"/>
      <c r="RTX27" s="87"/>
      <c r="RTY27" s="87"/>
      <c r="RTZ27" s="87"/>
      <c r="RUA27" s="87"/>
      <c r="RUB27" s="87"/>
      <c r="RUC27" s="87"/>
      <c r="RUD27" s="87"/>
      <c r="RUE27" s="87"/>
      <c r="RUF27" s="87"/>
      <c r="RUG27" s="87"/>
      <c r="RUH27" s="87"/>
      <c r="RUI27" s="87"/>
      <c r="RUJ27" s="87"/>
      <c r="RUK27" s="87"/>
      <c r="RUL27" s="87"/>
      <c r="RUM27" s="87"/>
      <c r="RUN27" s="87"/>
      <c r="RUO27" s="87"/>
      <c r="RUP27" s="87"/>
      <c r="RUQ27" s="87"/>
      <c r="RUR27" s="87"/>
      <c r="RUS27" s="87"/>
      <c r="RUT27" s="87"/>
      <c r="RUU27" s="87"/>
      <c r="RUV27" s="87"/>
      <c r="RUW27" s="87"/>
      <c r="RUX27" s="87"/>
      <c r="RUY27" s="87"/>
      <c r="RUZ27" s="87"/>
      <c r="RVA27" s="87"/>
      <c r="RVB27" s="87"/>
      <c r="RVC27" s="87"/>
      <c r="RVD27" s="87"/>
      <c r="RVE27" s="87"/>
      <c r="RVF27" s="87"/>
      <c r="RVG27" s="87"/>
      <c r="RVH27" s="87"/>
      <c r="RVI27" s="87"/>
      <c r="RVJ27" s="87"/>
      <c r="RVK27" s="87"/>
      <c r="RVL27" s="87"/>
      <c r="RVM27" s="87"/>
      <c r="RVN27" s="87"/>
      <c r="RVO27" s="87"/>
      <c r="RVP27" s="87"/>
      <c r="RVQ27" s="87"/>
      <c r="RVR27" s="87"/>
      <c r="RVS27" s="87"/>
      <c r="RVT27" s="87"/>
      <c r="RVU27" s="87"/>
      <c r="RVV27" s="87"/>
      <c r="RVW27" s="87"/>
      <c r="RVX27" s="87"/>
      <c r="RVY27" s="87"/>
      <c r="RVZ27" s="87"/>
      <c r="RWA27" s="87"/>
      <c r="RWB27" s="87"/>
      <c r="RWC27" s="87"/>
      <c r="RWD27" s="87"/>
      <c r="RWE27" s="87"/>
      <c r="RWF27" s="87"/>
      <c r="RWG27" s="87"/>
      <c r="RWH27" s="87"/>
      <c r="RWI27" s="87"/>
      <c r="RWJ27" s="87"/>
      <c r="RWK27" s="87"/>
      <c r="RWL27" s="87"/>
      <c r="RWM27" s="87"/>
      <c r="RWN27" s="87"/>
      <c r="RWO27" s="87"/>
      <c r="RWP27" s="87"/>
      <c r="RWQ27" s="87"/>
      <c r="RWR27" s="87"/>
      <c r="RWS27" s="87"/>
      <c r="RWT27" s="87"/>
      <c r="RWU27" s="87"/>
      <c r="RWV27" s="87"/>
      <c r="RWW27" s="87"/>
      <c r="RWX27" s="87"/>
      <c r="RWY27" s="87"/>
      <c r="RWZ27" s="87"/>
      <c r="RXA27" s="87"/>
      <c r="RXB27" s="87"/>
      <c r="RXC27" s="87"/>
      <c r="RXD27" s="87"/>
      <c r="RXE27" s="87"/>
      <c r="RXF27" s="87"/>
      <c r="RXG27" s="87"/>
      <c r="RXH27" s="87"/>
      <c r="RXI27" s="87"/>
      <c r="RXJ27" s="87"/>
      <c r="RXK27" s="87"/>
      <c r="RXL27" s="87"/>
      <c r="RXM27" s="87"/>
      <c r="RXN27" s="87"/>
      <c r="RXO27" s="87"/>
      <c r="RXP27" s="87"/>
      <c r="RXQ27" s="87"/>
      <c r="RXR27" s="87"/>
      <c r="RXS27" s="87"/>
      <c r="RXT27" s="87"/>
      <c r="RXU27" s="87"/>
      <c r="RXV27" s="87"/>
      <c r="RXW27" s="87"/>
      <c r="RXX27" s="87"/>
      <c r="RXY27" s="87"/>
      <c r="RXZ27" s="87"/>
      <c r="RYA27" s="87"/>
      <c r="RYB27" s="87"/>
      <c r="RYC27" s="87"/>
      <c r="RYD27" s="87"/>
      <c r="RYE27" s="87"/>
      <c r="RYF27" s="87"/>
      <c r="RYG27" s="87"/>
      <c r="RYH27" s="87"/>
      <c r="RYI27" s="87"/>
      <c r="RYJ27" s="87"/>
      <c r="RYK27" s="87"/>
      <c r="RYL27" s="87"/>
      <c r="RYM27" s="87"/>
      <c r="RYN27" s="87"/>
      <c r="RYO27" s="87"/>
      <c r="RYP27" s="87"/>
      <c r="RYQ27" s="87"/>
      <c r="RYR27" s="87"/>
      <c r="RYS27" s="87"/>
      <c r="RYT27" s="87"/>
      <c r="RYU27" s="87"/>
      <c r="RYV27" s="87"/>
      <c r="RYW27" s="87"/>
      <c r="RYX27" s="87"/>
      <c r="RYY27" s="87"/>
      <c r="RYZ27" s="87"/>
      <c r="RZA27" s="87"/>
      <c r="RZB27" s="87"/>
      <c r="RZC27" s="87"/>
      <c r="RZD27" s="87"/>
      <c r="RZE27" s="87"/>
      <c r="RZF27" s="87"/>
      <c r="RZG27" s="87"/>
      <c r="RZH27" s="87"/>
      <c r="RZI27" s="87"/>
      <c r="RZJ27" s="87"/>
      <c r="RZK27" s="87"/>
      <c r="RZL27" s="87"/>
      <c r="RZM27" s="87"/>
      <c r="RZN27" s="87"/>
      <c r="RZO27" s="87"/>
      <c r="RZP27" s="87"/>
      <c r="RZQ27" s="87"/>
      <c r="RZR27" s="87"/>
      <c r="RZS27" s="87"/>
      <c r="RZT27" s="87"/>
      <c r="RZU27" s="87"/>
      <c r="RZV27" s="87"/>
      <c r="RZW27" s="87"/>
      <c r="RZX27" s="87"/>
      <c r="RZY27" s="87"/>
      <c r="RZZ27" s="87"/>
      <c r="SAA27" s="87"/>
      <c r="SAB27" s="87"/>
      <c r="SAC27" s="87"/>
      <c r="SAD27" s="87"/>
      <c r="SAE27" s="87"/>
      <c r="SAF27" s="87"/>
      <c r="SAG27" s="87"/>
      <c r="SAH27" s="87"/>
      <c r="SAI27" s="87"/>
      <c r="SAJ27" s="87"/>
      <c r="SAK27" s="87"/>
      <c r="SAL27" s="87"/>
      <c r="SAM27" s="87"/>
      <c r="SAN27" s="87"/>
      <c r="SAO27" s="87"/>
      <c r="SAP27" s="87"/>
      <c r="SAQ27" s="87"/>
      <c r="SAR27" s="87"/>
      <c r="SAS27" s="87"/>
      <c r="SAT27" s="87"/>
      <c r="SAU27" s="87"/>
      <c r="SAV27" s="87"/>
      <c r="SAW27" s="87"/>
      <c r="SAX27" s="87"/>
      <c r="SAY27" s="87"/>
      <c r="SAZ27" s="87"/>
      <c r="SBA27" s="87"/>
      <c r="SBB27" s="87"/>
      <c r="SBC27" s="87"/>
      <c r="SBD27" s="87"/>
      <c r="SBE27" s="87"/>
      <c r="SBF27" s="87"/>
      <c r="SBG27" s="87"/>
      <c r="SBH27" s="87"/>
      <c r="SBI27" s="87"/>
      <c r="SBJ27" s="87"/>
      <c r="SBK27" s="87"/>
      <c r="SBL27" s="87"/>
      <c r="SBM27" s="87"/>
      <c r="SBN27" s="87"/>
      <c r="SBO27" s="87"/>
      <c r="SBP27" s="87"/>
      <c r="SBQ27" s="87"/>
      <c r="SBR27" s="87"/>
      <c r="SBS27" s="87"/>
      <c r="SBT27" s="87"/>
      <c r="SBU27" s="87"/>
      <c r="SBV27" s="87"/>
      <c r="SBW27" s="87"/>
      <c r="SBX27" s="87"/>
      <c r="SBY27" s="87"/>
      <c r="SBZ27" s="87"/>
      <c r="SCA27" s="87"/>
      <c r="SCB27" s="87"/>
      <c r="SCC27" s="87"/>
      <c r="SCD27" s="87"/>
      <c r="SCE27" s="87"/>
      <c r="SCF27" s="87"/>
      <c r="SCG27" s="87"/>
      <c r="SCH27" s="87"/>
      <c r="SCI27" s="87"/>
      <c r="SCJ27" s="87"/>
      <c r="SCK27" s="87"/>
      <c r="SCL27" s="87"/>
      <c r="SCM27" s="87"/>
      <c r="SCN27" s="87"/>
      <c r="SCO27" s="87"/>
      <c r="SCP27" s="87"/>
      <c r="SCQ27" s="87"/>
      <c r="SCR27" s="87"/>
      <c r="SCS27" s="87"/>
      <c r="SCT27" s="87"/>
      <c r="SCU27" s="87"/>
      <c r="SCV27" s="87"/>
      <c r="SCW27" s="87"/>
      <c r="SCX27" s="87"/>
      <c r="SCY27" s="87"/>
      <c r="SCZ27" s="87"/>
      <c r="SDA27" s="87"/>
      <c r="SDB27" s="87"/>
      <c r="SDC27" s="87"/>
      <c r="SDD27" s="87"/>
      <c r="SDE27" s="87"/>
      <c r="SDF27" s="87"/>
      <c r="SDG27" s="87"/>
      <c r="SDH27" s="87"/>
      <c r="SDI27" s="87"/>
      <c r="SDJ27" s="87"/>
      <c r="SDK27" s="87"/>
      <c r="SDL27" s="87"/>
      <c r="SDM27" s="87"/>
      <c r="SDN27" s="87"/>
      <c r="SDO27" s="87"/>
      <c r="SDP27" s="87"/>
      <c r="SDQ27" s="87"/>
      <c r="SDR27" s="87"/>
      <c r="SDS27" s="87"/>
      <c r="SDT27" s="87"/>
      <c r="SDU27" s="87"/>
      <c r="SDV27" s="87"/>
      <c r="SDW27" s="87"/>
      <c r="SDX27" s="87"/>
      <c r="SDY27" s="87"/>
      <c r="SDZ27" s="87"/>
      <c r="SEA27" s="87"/>
      <c r="SEB27" s="87"/>
      <c r="SEC27" s="87"/>
      <c r="SED27" s="87"/>
      <c r="SEE27" s="87"/>
      <c r="SEF27" s="87"/>
      <c r="SEG27" s="87"/>
      <c r="SEH27" s="87"/>
      <c r="SEI27" s="87"/>
      <c r="SEJ27" s="87"/>
      <c r="SEK27" s="87"/>
      <c r="SEL27" s="87"/>
      <c r="SEM27" s="87"/>
      <c r="SEN27" s="87"/>
      <c r="SEO27" s="87"/>
      <c r="SEP27" s="87"/>
      <c r="SEQ27" s="87"/>
      <c r="SER27" s="87"/>
      <c r="SES27" s="87"/>
      <c r="SET27" s="87"/>
      <c r="SEU27" s="87"/>
      <c r="SEV27" s="87"/>
      <c r="SEW27" s="87"/>
      <c r="SEX27" s="87"/>
      <c r="SEY27" s="87"/>
      <c r="SEZ27" s="87"/>
      <c r="SFA27" s="87"/>
      <c r="SFB27" s="87"/>
      <c r="SFC27" s="87"/>
      <c r="SFD27" s="87"/>
      <c r="SFE27" s="87"/>
      <c r="SFF27" s="87"/>
      <c r="SFG27" s="87"/>
      <c r="SFH27" s="87"/>
      <c r="SFI27" s="87"/>
      <c r="SFJ27" s="87"/>
      <c r="SFK27" s="87"/>
      <c r="SFL27" s="87"/>
      <c r="SFM27" s="87"/>
      <c r="SFN27" s="87"/>
      <c r="SFO27" s="87"/>
      <c r="SFP27" s="87"/>
      <c r="SFQ27" s="87"/>
      <c r="SFR27" s="87"/>
      <c r="SFS27" s="87"/>
      <c r="SFT27" s="87"/>
      <c r="SFU27" s="87"/>
      <c r="SFV27" s="87"/>
      <c r="SFW27" s="87"/>
      <c r="SFX27" s="87"/>
      <c r="SFY27" s="87"/>
      <c r="SFZ27" s="87"/>
      <c r="SGA27" s="87"/>
      <c r="SGB27" s="87"/>
      <c r="SGC27" s="87"/>
      <c r="SGD27" s="87"/>
      <c r="SGE27" s="87"/>
      <c r="SGF27" s="87"/>
      <c r="SGG27" s="87"/>
      <c r="SGH27" s="87"/>
      <c r="SGI27" s="87"/>
      <c r="SGJ27" s="87"/>
      <c r="SGK27" s="87"/>
      <c r="SGL27" s="87"/>
      <c r="SGM27" s="87"/>
      <c r="SGN27" s="87"/>
      <c r="SGO27" s="87"/>
      <c r="SGP27" s="87"/>
      <c r="SGQ27" s="87"/>
      <c r="SGR27" s="87"/>
      <c r="SGS27" s="87"/>
      <c r="SGT27" s="87"/>
      <c r="SGU27" s="87"/>
      <c r="SGV27" s="87"/>
      <c r="SGW27" s="87"/>
      <c r="SGX27" s="87"/>
      <c r="SGY27" s="87"/>
      <c r="SGZ27" s="87"/>
      <c r="SHA27" s="87"/>
      <c r="SHB27" s="87"/>
      <c r="SHC27" s="87"/>
      <c r="SHD27" s="87"/>
      <c r="SHE27" s="87"/>
      <c r="SHF27" s="87"/>
      <c r="SHG27" s="87"/>
      <c r="SHH27" s="87"/>
      <c r="SHI27" s="87"/>
      <c r="SHJ27" s="87"/>
      <c r="SHK27" s="87"/>
      <c r="SHL27" s="87"/>
      <c r="SHM27" s="87"/>
      <c r="SHN27" s="87"/>
      <c r="SHO27" s="87"/>
      <c r="SHP27" s="87"/>
      <c r="SHQ27" s="87"/>
      <c r="SHR27" s="87"/>
      <c r="SHS27" s="87"/>
      <c r="SHT27" s="87"/>
      <c r="SHU27" s="87"/>
      <c r="SHV27" s="87"/>
      <c r="SHW27" s="87"/>
      <c r="SHX27" s="87"/>
      <c r="SHY27" s="87"/>
      <c r="SHZ27" s="87"/>
      <c r="SIA27" s="87"/>
      <c r="SIB27" s="87"/>
      <c r="SIC27" s="87"/>
      <c r="SID27" s="87"/>
      <c r="SIE27" s="87"/>
      <c r="SIF27" s="87"/>
      <c r="SIG27" s="87"/>
      <c r="SIH27" s="87"/>
      <c r="SII27" s="87"/>
      <c r="SIJ27" s="87"/>
      <c r="SIK27" s="87"/>
      <c r="SIL27" s="87"/>
      <c r="SIM27" s="87"/>
      <c r="SIN27" s="87"/>
      <c r="SIO27" s="87"/>
      <c r="SIP27" s="87"/>
      <c r="SIQ27" s="87"/>
      <c r="SIR27" s="87"/>
      <c r="SIS27" s="87"/>
      <c r="SIT27" s="87"/>
      <c r="SIU27" s="87"/>
      <c r="SIV27" s="87"/>
      <c r="SIW27" s="87"/>
      <c r="SIX27" s="87"/>
      <c r="SIY27" s="87"/>
      <c r="SIZ27" s="87"/>
      <c r="SJA27" s="87"/>
      <c r="SJB27" s="87"/>
      <c r="SJC27" s="87"/>
      <c r="SJD27" s="87"/>
      <c r="SJE27" s="87"/>
      <c r="SJF27" s="87"/>
      <c r="SJG27" s="87"/>
      <c r="SJH27" s="87"/>
      <c r="SJI27" s="87"/>
      <c r="SJJ27" s="87"/>
      <c r="SJK27" s="87"/>
      <c r="SJL27" s="87"/>
      <c r="SJM27" s="87"/>
      <c r="SJN27" s="87"/>
      <c r="SJO27" s="87"/>
      <c r="SJP27" s="87"/>
      <c r="SJQ27" s="87"/>
      <c r="SJR27" s="87"/>
      <c r="SJS27" s="87"/>
      <c r="SJT27" s="87"/>
      <c r="SJU27" s="87"/>
      <c r="SJV27" s="87"/>
      <c r="SJW27" s="87"/>
      <c r="SJX27" s="87"/>
      <c r="SJY27" s="87"/>
      <c r="SJZ27" s="87"/>
      <c r="SKA27" s="87"/>
      <c r="SKB27" s="87"/>
      <c r="SKC27" s="87"/>
      <c r="SKD27" s="87"/>
      <c r="SKE27" s="87"/>
      <c r="SKF27" s="87"/>
      <c r="SKG27" s="87"/>
      <c r="SKH27" s="87"/>
      <c r="SKI27" s="87"/>
      <c r="SKJ27" s="87"/>
      <c r="SKK27" s="87"/>
      <c r="SKL27" s="87"/>
      <c r="SKM27" s="87"/>
      <c r="SKN27" s="87"/>
      <c r="SKO27" s="87"/>
      <c r="SKP27" s="87"/>
      <c r="SKQ27" s="87"/>
      <c r="SKR27" s="87"/>
      <c r="SKS27" s="87"/>
      <c r="SKT27" s="87"/>
      <c r="SKU27" s="87"/>
      <c r="SKV27" s="87"/>
      <c r="SKW27" s="87"/>
      <c r="SKX27" s="87"/>
      <c r="SKY27" s="87"/>
      <c r="SKZ27" s="87"/>
      <c r="SLA27" s="87"/>
      <c r="SLB27" s="87"/>
      <c r="SLC27" s="87"/>
      <c r="SLD27" s="87"/>
      <c r="SLE27" s="87"/>
      <c r="SLF27" s="87"/>
      <c r="SLG27" s="87"/>
      <c r="SLH27" s="87"/>
      <c r="SLI27" s="87"/>
      <c r="SLJ27" s="87"/>
      <c r="SLK27" s="87"/>
      <c r="SLL27" s="87"/>
      <c r="SLM27" s="87"/>
      <c r="SLN27" s="87"/>
      <c r="SLO27" s="87"/>
      <c r="SLP27" s="87"/>
      <c r="SLQ27" s="87"/>
      <c r="SLR27" s="87"/>
      <c r="SLS27" s="87"/>
      <c r="SLT27" s="87"/>
      <c r="SLU27" s="87"/>
      <c r="SLV27" s="87"/>
      <c r="SLW27" s="87"/>
      <c r="SLX27" s="87"/>
      <c r="SLY27" s="87"/>
      <c r="SLZ27" s="87"/>
      <c r="SMA27" s="87"/>
      <c r="SMB27" s="87"/>
      <c r="SMC27" s="87"/>
      <c r="SMD27" s="87"/>
      <c r="SME27" s="87"/>
      <c r="SMF27" s="87"/>
      <c r="SMG27" s="87"/>
      <c r="SMH27" s="87"/>
      <c r="SMI27" s="87"/>
      <c r="SMJ27" s="87"/>
      <c r="SMK27" s="87"/>
      <c r="SML27" s="87"/>
      <c r="SMM27" s="87"/>
      <c r="SMN27" s="87"/>
      <c r="SMO27" s="87"/>
      <c r="SMP27" s="87"/>
      <c r="SMQ27" s="87"/>
      <c r="SMR27" s="87"/>
      <c r="SMS27" s="87"/>
      <c r="SMT27" s="87"/>
      <c r="SMU27" s="87"/>
      <c r="SMV27" s="87"/>
      <c r="SMW27" s="87"/>
      <c r="SMX27" s="87"/>
      <c r="SMY27" s="87"/>
      <c r="SMZ27" s="87"/>
      <c r="SNA27" s="87"/>
      <c r="SNB27" s="87"/>
      <c r="SNC27" s="87"/>
      <c r="SND27" s="87"/>
      <c r="SNE27" s="87"/>
      <c r="SNF27" s="87"/>
      <c r="SNG27" s="87"/>
      <c r="SNH27" s="87"/>
      <c r="SNI27" s="87"/>
      <c r="SNJ27" s="87"/>
      <c r="SNK27" s="87"/>
      <c r="SNL27" s="87"/>
      <c r="SNM27" s="87"/>
      <c r="SNN27" s="87"/>
      <c r="SNO27" s="87"/>
      <c r="SNP27" s="87"/>
      <c r="SNQ27" s="87"/>
      <c r="SNR27" s="87"/>
      <c r="SNS27" s="87"/>
      <c r="SNT27" s="87"/>
      <c r="SNU27" s="87"/>
      <c r="SNV27" s="87"/>
      <c r="SNW27" s="87"/>
      <c r="SNX27" s="87"/>
      <c r="SNY27" s="87"/>
      <c r="SNZ27" s="87"/>
      <c r="SOA27" s="87"/>
      <c r="SOB27" s="87"/>
      <c r="SOC27" s="87"/>
      <c r="SOD27" s="87"/>
      <c r="SOE27" s="87"/>
      <c r="SOF27" s="87"/>
      <c r="SOG27" s="87"/>
      <c r="SOH27" s="87"/>
      <c r="SOI27" s="87"/>
      <c r="SOJ27" s="87"/>
      <c r="SOK27" s="87"/>
      <c r="SOL27" s="87"/>
      <c r="SOM27" s="87"/>
      <c r="SON27" s="87"/>
      <c r="SOO27" s="87"/>
      <c r="SOP27" s="87"/>
      <c r="SOQ27" s="87"/>
      <c r="SOR27" s="87"/>
      <c r="SOS27" s="87"/>
      <c r="SOT27" s="87"/>
      <c r="SOU27" s="87"/>
      <c r="SOV27" s="87"/>
      <c r="SOW27" s="87"/>
      <c r="SOX27" s="87"/>
      <c r="SOY27" s="87"/>
      <c r="SOZ27" s="87"/>
      <c r="SPA27" s="87"/>
      <c r="SPB27" s="87"/>
      <c r="SPC27" s="87"/>
      <c r="SPD27" s="87"/>
      <c r="SPE27" s="87"/>
      <c r="SPF27" s="87"/>
      <c r="SPG27" s="87"/>
      <c r="SPH27" s="87"/>
      <c r="SPI27" s="87"/>
      <c r="SPJ27" s="87"/>
      <c r="SPK27" s="87"/>
      <c r="SPL27" s="87"/>
      <c r="SPM27" s="87"/>
      <c r="SPN27" s="87"/>
      <c r="SPO27" s="87"/>
      <c r="SPP27" s="87"/>
      <c r="SPQ27" s="87"/>
      <c r="SPR27" s="87"/>
      <c r="SPS27" s="87"/>
      <c r="SPT27" s="87"/>
      <c r="SPU27" s="87"/>
      <c r="SPV27" s="87"/>
      <c r="SPW27" s="87"/>
      <c r="SPX27" s="87"/>
      <c r="SPY27" s="87"/>
      <c r="SPZ27" s="87"/>
      <c r="SQA27" s="87"/>
      <c r="SQB27" s="87"/>
      <c r="SQC27" s="87"/>
      <c r="SQD27" s="87"/>
      <c r="SQE27" s="87"/>
      <c r="SQF27" s="87"/>
      <c r="SQG27" s="87"/>
      <c r="SQH27" s="87"/>
      <c r="SQI27" s="87"/>
      <c r="SQJ27" s="87"/>
      <c r="SQK27" s="87"/>
      <c r="SQL27" s="87"/>
      <c r="SQM27" s="87"/>
      <c r="SQN27" s="87"/>
      <c r="SQO27" s="87"/>
      <c r="SQP27" s="87"/>
      <c r="SQQ27" s="87"/>
      <c r="SQR27" s="87"/>
      <c r="SQS27" s="87"/>
      <c r="SQT27" s="87"/>
      <c r="SQU27" s="87"/>
      <c r="SQV27" s="87"/>
      <c r="SQW27" s="87"/>
      <c r="SQX27" s="87"/>
      <c r="SQY27" s="87"/>
      <c r="SQZ27" s="87"/>
      <c r="SRA27" s="87"/>
      <c r="SRB27" s="87"/>
      <c r="SRC27" s="87"/>
      <c r="SRD27" s="87"/>
      <c r="SRE27" s="87"/>
      <c r="SRF27" s="87"/>
      <c r="SRG27" s="87"/>
      <c r="SRH27" s="87"/>
      <c r="SRI27" s="87"/>
      <c r="SRJ27" s="87"/>
      <c r="SRK27" s="87"/>
      <c r="SRL27" s="87"/>
      <c r="SRM27" s="87"/>
      <c r="SRN27" s="87"/>
      <c r="SRO27" s="87"/>
      <c r="SRP27" s="87"/>
      <c r="SRQ27" s="87"/>
      <c r="SRR27" s="87"/>
      <c r="SRS27" s="87"/>
      <c r="SRT27" s="87"/>
      <c r="SRU27" s="87"/>
      <c r="SRV27" s="87"/>
      <c r="SRW27" s="87"/>
      <c r="SRX27" s="87"/>
      <c r="SRY27" s="87"/>
      <c r="SRZ27" s="87"/>
      <c r="SSA27" s="87"/>
      <c r="SSB27" s="87"/>
      <c r="SSC27" s="87"/>
      <c r="SSD27" s="87"/>
      <c r="SSE27" s="87"/>
      <c r="SSF27" s="87"/>
      <c r="SSG27" s="87"/>
      <c r="SSH27" s="87"/>
      <c r="SSI27" s="87"/>
      <c r="SSJ27" s="87"/>
      <c r="SSK27" s="87"/>
      <c r="SSL27" s="87"/>
      <c r="SSM27" s="87"/>
      <c r="SSN27" s="87"/>
      <c r="SSO27" s="87"/>
      <c r="SSP27" s="87"/>
      <c r="SSQ27" s="87"/>
      <c r="SSR27" s="87"/>
      <c r="SSS27" s="87"/>
      <c r="SST27" s="87"/>
      <c r="SSU27" s="87"/>
      <c r="SSV27" s="87"/>
      <c r="SSW27" s="87"/>
      <c r="SSX27" s="87"/>
      <c r="SSY27" s="87"/>
      <c r="SSZ27" s="87"/>
      <c r="STA27" s="87"/>
      <c r="STB27" s="87"/>
      <c r="STC27" s="87"/>
      <c r="STD27" s="87"/>
      <c r="STE27" s="87"/>
      <c r="STF27" s="87"/>
      <c r="STG27" s="87"/>
      <c r="STH27" s="87"/>
      <c r="STI27" s="87"/>
      <c r="STJ27" s="87"/>
      <c r="STK27" s="87"/>
      <c r="STL27" s="87"/>
      <c r="STM27" s="87"/>
      <c r="STN27" s="87"/>
      <c r="STO27" s="87"/>
      <c r="STP27" s="87"/>
      <c r="STQ27" s="87"/>
      <c r="STR27" s="87"/>
      <c r="STS27" s="87"/>
      <c r="STT27" s="87"/>
      <c r="STU27" s="87"/>
      <c r="STV27" s="87"/>
      <c r="STW27" s="87"/>
      <c r="STX27" s="87"/>
      <c r="STY27" s="87"/>
      <c r="STZ27" s="87"/>
      <c r="SUA27" s="87"/>
      <c r="SUB27" s="87"/>
      <c r="SUC27" s="87"/>
      <c r="SUD27" s="87"/>
      <c r="SUE27" s="87"/>
      <c r="SUF27" s="87"/>
      <c r="SUG27" s="87"/>
      <c r="SUH27" s="87"/>
      <c r="SUI27" s="87"/>
      <c r="SUJ27" s="87"/>
      <c r="SUK27" s="87"/>
      <c r="SUL27" s="87"/>
      <c r="SUM27" s="87"/>
      <c r="SUN27" s="87"/>
      <c r="SUO27" s="87"/>
      <c r="SUP27" s="87"/>
      <c r="SUQ27" s="87"/>
      <c r="SUR27" s="87"/>
      <c r="SUS27" s="87"/>
      <c r="SUT27" s="87"/>
      <c r="SUU27" s="87"/>
      <c r="SUV27" s="87"/>
      <c r="SUW27" s="87"/>
      <c r="SUX27" s="87"/>
      <c r="SUY27" s="87"/>
      <c r="SUZ27" s="87"/>
      <c r="SVA27" s="87"/>
      <c r="SVB27" s="87"/>
      <c r="SVC27" s="87"/>
      <c r="SVD27" s="87"/>
      <c r="SVE27" s="87"/>
      <c r="SVF27" s="87"/>
      <c r="SVG27" s="87"/>
      <c r="SVH27" s="87"/>
      <c r="SVI27" s="87"/>
      <c r="SVJ27" s="87"/>
      <c r="SVK27" s="87"/>
      <c r="SVL27" s="87"/>
      <c r="SVM27" s="87"/>
      <c r="SVN27" s="87"/>
      <c r="SVO27" s="87"/>
      <c r="SVP27" s="87"/>
      <c r="SVQ27" s="87"/>
      <c r="SVR27" s="87"/>
      <c r="SVS27" s="87"/>
      <c r="SVT27" s="87"/>
      <c r="SVU27" s="87"/>
      <c r="SVV27" s="87"/>
      <c r="SVW27" s="87"/>
      <c r="SVX27" s="87"/>
      <c r="SVY27" s="87"/>
      <c r="SVZ27" s="87"/>
      <c r="SWA27" s="87"/>
      <c r="SWB27" s="87"/>
      <c r="SWC27" s="87"/>
      <c r="SWD27" s="87"/>
      <c r="SWE27" s="87"/>
      <c r="SWF27" s="87"/>
      <c r="SWG27" s="87"/>
      <c r="SWH27" s="87"/>
      <c r="SWI27" s="87"/>
      <c r="SWJ27" s="87"/>
      <c r="SWK27" s="87"/>
      <c r="SWL27" s="87"/>
      <c r="SWM27" s="87"/>
      <c r="SWN27" s="87"/>
      <c r="SWO27" s="87"/>
      <c r="SWP27" s="87"/>
      <c r="SWQ27" s="87"/>
      <c r="SWR27" s="87"/>
      <c r="SWS27" s="87"/>
      <c r="SWT27" s="87"/>
      <c r="SWU27" s="87"/>
      <c r="SWV27" s="87"/>
      <c r="SWW27" s="87"/>
      <c r="SWX27" s="87"/>
      <c r="SWY27" s="87"/>
      <c r="SWZ27" s="87"/>
      <c r="SXA27" s="87"/>
      <c r="SXB27" s="87"/>
      <c r="SXC27" s="87"/>
      <c r="SXD27" s="87"/>
      <c r="SXE27" s="87"/>
      <c r="SXF27" s="87"/>
      <c r="SXG27" s="87"/>
      <c r="SXH27" s="87"/>
      <c r="SXI27" s="87"/>
      <c r="SXJ27" s="87"/>
      <c r="SXK27" s="87"/>
      <c r="SXL27" s="87"/>
      <c r="SXM27" s="87"/>
      <c r="SXN27" s="87"/>
      <c r="SXO27" s="87"/>
      <c r="SXP27" s="87"/>
      <c r="SXQ27" s="87"/>
      <c r="SXR27" s="87"/>
      <c r="SXS27" s="87"/>
      <c r="SXT27" s="87"/>
      <c r="SXU27" s="87"/>
      <c r="SXV27" s="87"/>
      <c r="SXW27" s="87"/>
      <c r="SXX27" s="87"/>
      <c r="SXY27" s="87"/>
      <c r="SXZ27" s="87"/>
      <c r="SYA27" s="87"/>
      <c r="SYB27" s="87"/>
      <c r="SYC27" s="87"/>
      <c r="SYD27" s="87"/>
      <c r="SYE27" s="87"/>
      <c r="SYF27" s="87"/>
      <c r="SYG27" s="87"/>
      <c r="SYH27" s="87"/>
      <c r="SYI27" s="87"/>
      <c r="SYJ27" s="87"/>
      <c r="SYK27" s="87"/>
      <c r="SYL27" s="87"/>
      <c r="SYM27" s="87"/>
      <c r="SYN27" s="87"/>
      <c r="SYO27" s="87"/>
      <c r="SYP27" s="87"/>
      <c r="SYQ27" s="87"/>
      <c r="SYR27" s="87"/>
      <c r="SYS27" s="87"/>
      <c r="SYT27" s="87"/>
      <c r="SYU27" s="87"/>
      <c r="SYV27" s="87"/>
      <c r="SYW27" s="87"/>
      <c r="SYX27" s="87"/>
      <c r="SYY27" s="87"/>
      <c r="SYZ27" s="87"/>
      <c r="SZA27" s="87"/>
      <c r="SZB27" s="87"/>
      <c r="SZC27" s="87"/>
      <c r="SZD27" s="87"/>
      <c r="SZE27" s="87"/>
      <c r="SZF27" s="87"/>
      <c r="SZG27" s="87"/>
      <c r="SZH27" s="87"/>
      <c r="SZI27" s="87"/>
      <c r="SZJ27" s="87"/>
      <c r="SZK27" s="87"/>
      <c r="SZL27" s="87"/>
      <c r="SZM27" s="87"/>
      <c r="SZN27" s="87"/>
      <c r="SZO27" s="87"/>
      <c r="SZP27" s="87"/>
      <c r="SZQ27" s="87"/>
      <c r="SZR27" s="87"/>
      <c r="SZS27" s="87"/>
      <c r="SZT27" s="87"/>
      <c r="SZU27" s="87"/>
      <c r="SZV27" s="87"/>
      <c r="SZW27" s="87"/>
      <c r="SZX27" s="87"/>
      <c r="SZY27" s="87"/>
      <c r="SZZ27" s="87"/>
      <c r="TAA27" s="87"/>
      <c r="TAB27" s="87"/>
      <c r="TAC27" s="87"/>
      <c r="TAD27" s="87"/>
      <c r="TAE27" s="87"/>
      <c r="TAF27" s="87"/>
      <c r="TAG27" s="87"/>
      <c r="TAH27" s="87"/>
      <c r="TAI27" s="87"/>
      <c r="TAJ27" s="87"/>
      <c r="TAK27" s="87"/>
      <c r="TAL27" s="87"/>
      <c r="TAM27" s="87"/>
      <c r="TAN27" s="87"/>
      <c r="TAO27" s="87"/>
      <c r="TAP27" s="87"/>
      <c r="TAQ27" s="87"/>
      <c r="TAR27" s="87"/>
      <c r="TAS27" s="87"/>
      <c r="TAT27" s="87"/>
      <c r="TAU27" s="87"/>
      <c r="TAV27" s="87"/>
      <c r="TAW27" s="87"/>
      <c r="TAX27" s="87"/>
      <c r="TAY27" s="87"/>
      <c r="TAZ27" s="87"/>
      <c r="TBA27" s="87"/>
      <c r="TBB27" s="87"/>
      <c r="TBC27" s="87"/>
      <c r="TBD27" s="87"/>
      <c r="TBE27" s="87"/>
      <c r="TBF27" s="87"/>
      <c r="TBG27" s="87"/>
      <c r="TBH27" s="87"/>
      <c r="TBI27" s="87"/>
      <c r="TBJ27" s="87"/>
      <c r="TBK27" s="87"/>
      <c r="TBL27" s="87"/>
      <c r="TBM27" s="87"/>
      <c r="TBN27" s="87"/>
      <c r="TBO27" s="87"/>
      <c r="TBP27" s="87"/>
      <c r="TBQ27" s="87"/>
      <c r="TBR27" s="87"/>
      <c r="TBS27" s="87"/>
      <c r="TBT27" s="87"/>
      <c r="TBU27" s="87"/>
      <c r="TBV27" s="87"/>
      <c r="TBW27" s="87"/>
      <c r="TBX27" s="87"/>
      <c r="TBY27" s="87"/>
      <c r="TBZ27" s="87"/>
      <c r="TCA27" s="87"/>
      <c r="TCB27" s="87"/>
      <c r="TCC27" s="87"/>
      <c r="TCD27" s="87"/>
      <c r="TCE27" s="87"/>
      <c r="TCF27" s="87"/>
      <c r="TCG27" s="87"/>
      <c r="TCH27" s="87"/>
      <c r="TCI27" s="87"/>
      <c r="TCJ27" s="87"/>
      <c r="TCK27" s="87"/>
      <c r="TCL27" s="87"/>
      <c r="TCM27" s="87"/>
      <c r="TCN27" s="87"/>
      <c r="TCO27" s="87"/>
      <c r="TCP27" s="87"/>
      <c r="TCQ27" s="87"/>
      <c r="TCR27" s="87"/>
      <c r="TCS27" s="87"/>
      <c r="TCT27" s="87"/>
      <c r="TCU27" s="87"/>
      <c r="TCV27" s="87"/>
      <c r="TCW27" s="87"/>
      <c r="TCX27" s="87"/>
      <c r="TCY27" s="87"/>
      <c r="TCZ27" s="87"/>
      <c r="TDA27" s="87"/>
      <c r="TDB27" s="87"/>
      <c r="TDC27" s="87"/>
      <c r="TDD27" s="87"/>
      <c r="TDE27" s="87"/>
      <c r="TDF27" s="87"/>
      <c r="TDG27" s="87"/>
      <c r="TDH27" s="87"/>
      <c r="TDI27" s="87"/>
      <c r="TDJ27" s="87"/>
      <c r="TDK27" s="87"/>
      <c r="TDL27" s="87"/>
      <c r="TDM27" s="87"/>
      <c r="TDN27" s="87"/>
      <c r="TDO27" s="87"/>
      <c r="TDP27" s="87"/>
      <c r="TDQ27" s="87"/>
      <c r="TDR27" s="87"/>
      <c r="TDS27" s="87"/>
      <c r="TDT27" s="87"/>
      <c r="TDU27" s="87"/>
      <c r="TDV27" s="87"/>
      <c r="TDW27" s="87"/>
      <c r="TDX27" s="87"/>
      <c r="TDY27" s="87"/>
      <c r="TDZ27" s="87"/>
      <c r="TEA27" s="87"/>
      <c r="TEB27" s="87"/>
      <c r="TEC27" s="87"/>
      <c r="TED27" s="87"/>
      <c r="TEE27" s="87"/>
      <c r="TEF27" s="87"/>
      <c r="TEG27" s="87"/>
      <c r="TEH27" s="87"/>
      <c r="TEI27" s="87"/>
      <c r="TEJ27" s="87"/>
      <c r="TEK27" s="87"/>
      <c r="TEL27" s="87"/>
      <c r="TEM27" s="87"/>
      <c r="TEN27" s="87"/>
      <c r="TEO27" s="87"/>
      <c r="TEP27" s="87"/>
      <c r="TEQ27" s="87"/>
      <c r="TER27" s="87"/>
      <c r="TES27" s="87"/>
      <c r="TET27" s="87"/>
      <c r="TEU27" s="87"/>
      <c r="TEV27" s="87"/>
      <c r="TEW27" s="87"/>
      <c r="TEX27" s="87"/>
      <c r="TEY27" s="87"/>
      <c r="TEZ27" s="87"/>
      <c r="TFA27" s="87"/>
      <c r="TFB27" s="87"/>
      <c r="TFC27" s="87"/>
      <c r="TFD27" s="87"/>
      <c r="TFE27" s="87"/>
      <c r="TFF27" s="87"/>
      <c r="TFG27" s="87"/>
      <c r="TFH27" s="87"/>
      <c r="TFI27" s="87"/>
      <c r="TFJ27" s="87"/>
      <c r="TFK27" s="87"/>
      <c r="TFL27" s="87"/>
      <c r="TFM27" s="87"/>
      <c r="TFN27" s="87"/>
      <c r="TFO27" s="87"/>
      <c r="TFP27" s="87"/>
      <c r="TFQ27" s="87"/>
      <c r="TFR27" s="87"/>
      <c r="TFS27" s="87"/>
      <c r="TFT27" s="87"/>
      <c r="TFU27" s="87"/>
      <c r="TFV27" s="87"/>
      <c r="TFW27" s="87"/>
      <c r="TFX27" s="87"/>
      <c r="TFY27" s="87"/>
      <c r="TFZ27" s="87"/>
      <c r="TGA27" s="87"/>
      <c r="TGB27" s="87"/>
      <c r="TGC27" s="87"/>
      <c r="TGD27" s="87"/>
      <c r="TGE27" s="87"/>
      <c r="TGF27" s="87"/>
      <c r="TGG27" s="87"/>
      <c r="TGH27" s="87"/>
      <c r="TGI27" s="87"/>
      <c r="TGJ27" s="87"/>
      <c r="TGK27" s="87"/>
      <c r="TGL27" s="87"/>
      <c r="TGM27" s="87"/>
      <c r="TGN27" s="87"/>
      <c r="TGO27" s="87"/>
      <c r="TGP27" s="87"/>
      <c r="TGQ27" s="87"/>
      <c r="TGR27" s="87"/>
      <c r="TGS27" s="87"/>
      <c r="TGT27" s="87"/>
      <c r="TGU27" s="87"/>
      <c r="TGV27" s="87"/>
      <c r="TGW27" s="87"/>
      <c r="TGX27" s="87"/>
      <c r="TGY27" s="87"/>
      <c r="TGZ27" s="87"/>
      <c r="THA27" s="87"/>
      <c r="THB27" s="87"/>
      <c r="THC27" s="87"/>
      <c r="THD27" s="87"/>
      <c r="THE27" s="87"/>
      <c r="THF27" s="87"/>
      <c r="THG27" s="87"/>
      <c r="THH27" s="87"/>
      <c r="THI27" s="87"/>
      <c r="THJ27" s="87"/>
      <c r="THK27" s="87"/>
      <c r="THL27" s="87"/>
      <c r="THM27" s="87"/>
      <c r="THN27" s="87"/>
      <c r="THO27" s="87"/>
      <c r="THP27" s="87"/>
      <c r="THQ27" s="87"/>
      <c r="THR27" s="87"/>
      <c r="THS27" s="87"/>
      <c r="THT27" s="87"/>
      <c r="THU27" s="87"/>
      <c r="THV27" s="87"/>
      <c r="THW27" s="87"/>
      <c r="THX27" s="87"/>
      <c r="THY27" s="87"/>
      <c r="THZ27" s="87"/>
      <c r="TIA27" s="87"/>
      <c r="TIB27" s="87"/>
      <c r="TIC27" s="87"/>
      <c r="TID27" s="87"/>
      <c r="TIE27" s="87"/>
      <c r="TIF27" s="87"/>
      <c r="TIG27" s="87"/>
      <c r="TIH27" s="87"/>
      <c r="TII27" s="87"/>
      <c r="TIJ27" s="87"/>
      <c r="TIK27" s="87"/>
      <c r="TIL27" s="87"/>
      <c r="TIM27" s="87"/>
      <c r="TIN27" s="87"/>
      <c r="TIO27" s="87"/>
      <c r="TIP27" s="87"/>
      <c r="TIQ27" s="87"/>
      <c r="TIR27" s="87"/>
      <c r="TIS27" s="87"/>
      <c r="TIT27" s="87"/>
      <c r="TIU27" s="87"/>
      <c r="TIV27" s="87"/>
      <c r="TIW27" s="87"/>
      <c r="TIX27" s="87"/>
      <c r="TIY27" s="87"/>
      <c r="TIZ27" s="87"/>
      <c r="TJA27" s="87"/>
      <c r="TJB27" s="87"/>
      <c r="TJC27" s="87"/>
      <c r="TJD27" s="87"/>
      <c r="TJE27" s="87"/>
      <c r="TJF27" s="87"/>
      <c r="TJG27" s="87"/>
      <c r="TJH27" s="87"/>
      <c r="TJI27" s="87"/>
      <c r="TJJ27" s="87"/>
      <c r="TJK27" s="87"/>
      <c r="TJL27" s="87"/>
      <c r="TJM27" s="87"/>
      <c r="TJN27" s="87"/>
      <c r="TJO27" s="87"/>
      <c r="TJP27" s="87"/>
      <c r="TJQ27" s="87"/>
      <c r="TJR27" s="87"/>
      <c r="TJS27" s="87"/>
      <c r="TJT27" s="87"/>
      <c r="TJU27" s="87"/>
      <c r="TJV27" s="87"/>
      <c r="TJW27" s="87"/>
      <c r="TJX27" s="87"/>
      <c r="TJY27" s="87"/>
      <c r="TJZ27" s="87"/>
      <c r="TKA27" s="87"/>
      <c r="TKB27" s="87"/>
      <c r="TKC27" s="87"/>
      <c r="TKD27" s="87"/>
      <c r="TKE27" s="87"/>
      <c r="TKF27" s="87"/>
      <c r="TKG27" s="87"/>
      <c r="TKH27" s="87"/>
      <c r="TKI27" s="87"/>
      <c r="TKJ27" s="87"/>
      <c r="TKK27" s="87"/>
      <c r="TKL27" s="87"/>
      <c r="TKM27" s="87"/>
      <c r="TKN27" s="87"/>
      <c r="TKO27" s="87"/>
      <c r="TKP27" s="87"/>
      <c r="TKQ27" s="87"/>
      <c r="TKR27" s="87"/>
      <c r="TKS27" s="87"/>
      <c r="TKT27" s="87"/>
      <c r="TKU27" s="87"/>
      <c r="TKV27" s="87"/>
      <c r="TKW27" s="87"/>
      <c r="TKX27" s="87"/>
      <c r="TKY27" s="87"/>
      <c r="TKZ27" s="87"/>
      <c r="TLA27" s="87"/>
      <c r="TLB27" s="87"/>
      <c r="TLC27" s="87"/>
      <c r="TLD27" s="87"/>
      <c r="TLE27" s="87"/>
      <c r="TLF27" s="87"/>
      <c r="TLG27" s="87"/>
      <c r="TLH27" s="87"/>
      <c r="TLI27" s="87"/>
      <c r="TLJ27" s="87"/>
      <c r="TLK27" s="87"/>
      <c r="TLL27" s="87"/>
      <c r="TLM27" s="87"/>
      <c r="TLN27" s="87"/>
      <c r="TLO27" s="87"/>
      <c r="TLP27" s="87"/>
      <c r="TLQ27" s="87"/>
      <c r="TLR27" s="87"/>
      <c r="TLS27" s="87"/>
      <c r="TLT27" s="87"/>
      <c r="TLU27" s="87"/>
      <c r="TLV27" s="87"/>
      <c r="TLW27" s="87"/>
      <c r="TLX27" s="87"/>
      <c r="TLY27" s="87"/>
      <c r="TLZ27" s="87"/>
      <c r="TMA27" s="87"/>
      <c r="TMB27" s="87"/>
      <c r="TMC27" s="87"/>
      <c r="TMD27" s="87"/>
      <c r="TME27" s="87"/>
      <c r="TMF27" s="87"/>
      <c r="TMG27" s="87"/>
      <c r="TMH27" s="87"/>
      <c r="TMI27" s="87"/>
      <c r="TMJ27" s="87"/>
      <c r="TMK27" s="87"/>
      <c r="TML27" s="87"/>
      <c r="TMM27" s="87"/>
      <c r="TMN27" s="87"/>
      <c r="TMO27" s="87"/>
      <c r="TMP27" s="87"/>
      <c r="TMQ27" s="87"/>
      <c r="TMR27" s="87"/>
      <c r="TMS27" s="87"/>
      <c r="TMT27" s="87"/>
      <c r="TMU27" s="87"/>
      <c r="TMV27" s="87"/>
      <c r="TMW27" s="87"/>
      <c r="TMX27" s="87"/>
      <c r="TMY27" s="87"/>
      <c r="TMZ27" s="87"/>
      <c r="TNA27" s="87"/>
      <c r="TNB27" s="87"/>
      <c r="TNC27" s="87"/>
      <c r="TND27" s="87"/>
      <c r="TNE27" s="87"/>
      <c r="TNF27" s="87"/>
      <c r="TNG27" s="87"/>
      <c r="TNH27" s="87"/>
      <c r="TNI27" s="87"/>
      <c r="TNJ27" s="87"/>
      <c r="TNK27" s="87"/>
      <c r="TNL27" s="87"/>
      <c r="TNM27" s="87"/>
      <c r="TNN27" s="87"/>
      <c r="TNO27" s="87"/>
      <c r="TNP27" s="87"/>
      <c r="TNQ27" s="87"/>
      <c r="TNR27" s="87"/>
      <c r="TNS27" s="87"/>
      <c r="TNT27" s="87"/>
      <c r="TNU27" s="87"/>
      <c r="TNV27" s="87"/>
      <c r="TNW27" s="87"/>
      <c r="TNX27" s="87"/>
      <c r="TNY27" s="87"/>
      <c r="TNZ27" s="87"/>
      <c r="TOA27" s="87"/>
      <c r="TOB27" s="87"/>
      <c r="TOC27" s="87"/>
      <c r="TOD27" s="87"/>
      <c r="TOE27" s="87"/>
      <c r="TOF27" s="87"/>
      <c r="TOG27" s="87"/>
      <c r="TOH27" s="87"/>
      <c r="TOI27" s="87"/>
      <c r="TOJ27" s="87"/>
      <c r="TOK27" s="87"/>
      <c r="TOL27" s="87"/>
      <c r="TOM27" s="87"/>
      <c r="TON27" s="87"/>
      <c r="TOO27" s="87"/>
      <c r="TOP27" s="87"/>
      <c r="TOQ27" s="87"/>
      <c r="TOR27" s="87"/>
      <c r="TOS27" s="87"/>
      <c r="TOT27" s="87"/>
      <c r="TOU27" s="87"/>
      <c r="TOV27" s="87"/>
      <c r="TOW27" s="87"/>
      <c r="TOX27" s="87"/>
      <c r="TOY27" s="87"/>
      <c r="TOZ27" s="87"/>
      <c r="TPA27" s="87"/>
      <c r="TPB27" s="87"/>
      <c r="TPC27" s="87"/>
      <c r="TPD27" s="87"/>
      <c r="TPE27" s="87"/>
      <c r="TPF27" s="87"/>
      <c r="TPG27" s="87"/>
      <c r="TPH27" s="87"/>
      <c r="TPI27" s="87"/>
      <c r="TPJ27" s="87"/>
      <c r="TPK27" s="87"/>
      <c r="TPL27" s="87"/>
      <c r="TPM27" s="87"/>
      <c r="TPN27" s="87"/>
      <c r="TPO27" s="87"/>
      <c r="TPP27" s="87"/>
      <c r="TPQ27" s="87"/>
      <c r="TPR27" s="87"/>
      <c r="TPS27" s="87"/>
      <c r="TPT27" s="87"/>
      <c r="TPU27" s="87"/>
      <c r="TPV27" s="87"/>
      <c r="TPW27" s="87"/>
      <c r="TPX27" s="87"/>
      <c r="TPY27" s="87"/>
      <c r="TPZ27" s="87"/>
      <c r="TQA27" s="87"/>
      <c r="TQB27" s="87"/>
      <c r="TQC27" s="87"/>
      <c r="TQD27" s="87"/>
      <c r="TQE27" s="87"/>
      <c r="TQF27" s="87"/>
      <c r="TQG27" s="87"/>
      <c r="TQH27" s="87"/>
      <c r="TQI27" s="87"/>
      <c r="TQJ27" s="87"/>
      <c r="TQK27" s="87"/>
      <c r="TQL27" s="87"/>
      <c r="TQM27" s="87"/>
      <c r="TQN27" s="87"/>
      <c r="TQO27" s="87"/>
      <c r="TQP27" s="87"/>
      <c r="TQQ27" s="87"/>
      <c r="TQR27" s="87"/>
      <c r="TQS27" s="87"/>
      <c r="TQT27" s="87"/>
      <c r="TQU27" s="87"/>
      <c r="TQV27" s="87"/>
      <c r="TQW27" s="87"/>
      <c r="TQX27" s="87"/>
      <c r="TQY27" s="87"/>
      <c r="TQZ27" s="87"/>
      <c r="TRA27" s="87"/>
      <c r="TRB27" s="87"/>
      <c r="TRC27" s="87"/>
      <c r="TRD27" s="87"/>
      <c r="TRE27" s="87"/>
      <c r="TRF27" s="87"/>
      <c r="TRG27" s="87"/>
      <c r="TRH27" s="87"/>
      <c r="TRI27" s="87"/>
      <c r="TRJ27" s="87"/>
      <c r="TRK27" s="87"/>
      <c r="TRL27" s="87"/>
      <c r="TRM27" s="87"/>
      <c r="TRN27" s="87"/>
      <c r="TRO27" s="87"/>
      <c r="TRP27" s="87"/>
      <c r="TRQ27" s="87"/>
      <c r="TRR27" s="87"/>
      <c r="TRS27" s="87"/>
      <c r="TRT27" s="87"/>
      <c r="TRU27" s="87"/>
      <c r="TRV27" s="87"/>
      <c r="TRW27" s="87"/>
      <c r="TRX27" s="87"/>
      <c r="TRY27" s="87"/>
      <c r="TRZ27" s="87"/>
      <c r="TSA27" s="87"/>
      <c r="TSB27" s="87"/>
      <c r="TSC27" s="87"/>
      <c r="TSD27" s="87"/>
      <c r="TSE27" s="87"/>
      <c r="TSF27" s="87"/>
      <c r="TSG27" s="87"/>
      <c r="TSH27" s="87"/>
      <c r="TSI27" s="87"/>
      <c r="TSJ27" s="87"/>
      <c r="TSK27" s="87"/>
      <c r="TSL27" s="87"/>
      <c r="TSM27" s="87"/>
      <c r="TSN27" s="87"/>
      <c r="TSO27" s="87"/>
      <c r="TSP27" s="87"/>
      <c r="TSQ27" s="87"/>
      <c r="TSR27" s="87"/>
      <c r="TSS27" s="87"/>
      <c r="TST27" s="87"/>
      <c r="TSU27" s="87"/>
      <c r="TSV27" s="87"/>
      <c r="TSW27" s="87"/>
      <c r="TSX27" s="87"/>
      <c r="TSY27" s="87"/>
      <c r="TSZ27" s="87"/>
      <c r="TTA27" s="87"/>
      <c r="TTB27" s="87"/>
      <c r="TTC27" s="87"/>
      <c r="TTD27" s="87"/>
      <c r="TTE27" s="87"/>
      <c r="TTF27" s="87"/>
      <c r="TTG27" s="87"/>
      <c r="TTH27" s="87"/>
      <c r="TTI27" s="87"/>
      <c r="TTJ27" s="87"/>
      <c r="TTK27" s="87"/>
      <c r="TTL27" s="87"/>
      <c r="TTM27" s="87"/>
      <c r="TTN27" s="87"/>
      <c r="TTO27" s="87"/>
      <c r="TTP27" s="87"/>
      <c r="TTQ27" s="87"/>
      <c r="TTR27" s="87"/>
      <c r="TTS27" s="87"/>
      <c r="TTT27" s="87"/>
      <c r="TTU27" s="87"/>
      <c r="TTV27" s="87"/>
      <c r="TTW27" s="87"/>
      <c r="TTX27" s="87"/>
      <c r="TTY27" s="87"/>
      <c r="TTZ27" s="87"/>
      <c r="TUA27" s="87"/>
      <c r="TUB27" s="87"/>
      <c r="TUC27" s="87"/>
      <c r="TUD27" s="87"/>
      <c r="TUE27" s="87"/>
      <c r="TUF27" s="87"/>
      <c r="TUG27" s="87"/>
      <c r="TUH27" s="87"/>
      <c r="TUI27" s="87"/>
      <c r="TUJ27" s="87"/>
      <c r="TUK27" s="87"/>
      <c r="TUL27" s="87"/>
      <c r="TUM27" s="87"/>
      <c r="TUN27" s="87"/>
      <c r="TUO27" s="87"/>
      <c r="TUP27" s="87"/>
      <c r="TUQ27" s="87"/>
      <c r="TUR27" s="87"/>
      <c r="TUS27" s="87"/>
      <c r="TUT27" s="87"/>
      <c r="TUU27" s="87"/>
      <c r="TUV27" s="87"/>
      <c r="TUW27" s="87"/>
      <c r="TUX27" s="87"/>
      <c r="TUY27" s="87"/>
      <c r="TUZ27" s="87"/>
      <c r="TVA27" s="87"/>
      <c r="TVB27" s="87"/>
      <c r="TVC27" s="87"/>
      <c r="TVD27" s="87"/>
      <c r="TVE27" s="87"/>
      <c r="TVF27" s="87"/>
      <c r="TVG27" s="87"/>
      <c r="TVH27" s="87"/>
      <c r="TVI27" s="87"/>
      <c r="TVJ27" s="87"/>
      <c r="TVK27" s="87"/>
      <c r="TVL27" s="87"/>
      <c r="TVM27" s="87"/>
      <c r="TVN27" s="87"/>
      <c r="TVO27" s="87"/>
      <c r="TVP27" s="87"/>
      <c r="TVQ27" s="87"/>
      <c r="TVR27" s="87"/>
      <c r="TVS27" s="87"/>
      <c r="TVT27" s="87"/>
      <c r="TVU27" s="87"/>
      <c r="TVV27" s="87"/>
      <c r="TVW27" s="87"/>
      <c r="TVX27" s="87"/>
      <c r="TVY27" s="87"/>
      <c r="TVZ27" s="87"/>
      <c r="TWA27" s="87"/>
      <c r="TWB27" s="87"/>
      <c r="TWC27" s="87"/>
      <c r="TWD27" s="87"/>
      <c r="TWE27" s="87"/>
      <c r="TWF27" s="87"/>
      <c r="TWG27" s="87"/>
      <c r="TWH27" s="87"/>
      <c r="TWI27" s="87"/>
      <c r="TWJ27" s="87"/>
      <c r="TWK27" s="87"/>
      <c r="TWL27" s="87"/>
      <c r="TWM27" s="87"/>
      <c r="TWN27" s="87"/>
      <c r="TWO27" s="87"/>
      <c r="TWP27" s="87"/>
      <c r="TWQ27" s="87"/>
      <c r="TWR27" s="87"/>
      <c r="TWS27" s="87"/>
      <c r="TWT27" s="87"/>
      <c r="TWU27" s="87"/>
      <c r="TWV27" s="87"/>
      <c r="TWW27" s="87"/>
      <c r="TWX27" s="87"/>
      <c r="TWY27" s="87"/>
      <c r="TWZ27" s="87"/>
      <c r="TXA27" s="87"/>
      <c r="TXB27" s="87"/>
      <c r="TXC27" s="87"/>
      <c r="TXD27" s="87"/>
      <c r="TXE27" s="87"/>
      <c r="TXF27" s="87"/>
      <c r="TXG27" s="87"/>
      <c r="TXH27" s="87"/>
      <c r="TXI27" s="87"/>
      <c r="TXJ27" s="87"/>
      <c r="TXK27" s="87"/>
      <c r="TXL27" s="87"/>
      <c r="TXM27" s="87"/>
      <c r="TXN27" s="87"/>
      <c r="TXO27" s="87"/>
      <c r="TXP27" s="87"/>
      <c r="TXQ27" s="87"/>
      <c r="TXR27" s="87"/>
      <c r="TXS27" s="87"/>
      <c r="TXT27" s="87"/>
      <c r="TXU27" s="87"/>
      <c r="TXV27" s="87"/>
      <c r="TXW27" s="87"/>
      <c r="TXX27" s="87"/>
      <c r="TXY27" s="87"/>
      <c r="TXZ27" s="87"/>
      <c r="TYA27" s="87"/>
      <c r="TYB27" s="87"/>
      <c r="TYC27" s="87"/>
      <c r="TYD27" s="87"/>
      <c r="TYE27" s="87"/>
      <c r="TYF27" s="87"/>
      <c r="TYG27" s="87"/>
      <c r="TYH27" s="87"/>
      <c r="TYI27" s="87"/>
      <c r="TYJ27" s="87"/>
      <c r="TYK27" s="87"/>
      <c r="TYL27" s="87"/>
      <c r="TYM27" s="87"/>
      <c r="TYN27" s="87"/>
      <c r="TYO27" s="87"/>
      <c r="TYP27" s="87"/>
      <c r="TYQ27" s="87"/>
      <c r="TYR27" s="87"/>
      <c r="TYS27" s="87"/>
      <c r="TYT27" s="87"/>
      <c r="TYU27" s="87"/>
      <c r="TYV27" s="87"/>
      <c r="TYW27" s="87"/>
      <c r="TYX27" s="87"/>
      <c r="TYY27" s="87"/>
      <c r="TYZ27" s="87"/>
      <c r="TZA27" s="87"/>
      <c r="TZB27" s="87"/>
      <c r="TZC27" s="87"/>
      <c r="TZD27" s="87"/>
      <c r="TZE27" s="87"/>
      <c r="TZF27" s="87"/>
      <c r="TZG27" s="87"/>
      <c r="TZH27" s="87"/>
      <c r="TZI27" s="87"/>
      <c r="TZJ27" s="87"/>
      <c r="TZK27" s="87"/>
      <c r="TZL27" s="87"/>
      <c r="TZM27" s="87"/>
      <c r="TZN27" s="87"/>
      <c r="TZO27" s="87"/>
      <c r="TZP27" s="87"/>
      <c r="TZQ27" s="87"/>
      <c r="TZR27" s="87"/>
      <c r="TZS27" s="87"/>
      <c r="TZT27" s="87"/>
      <c r="TZU27" s="87"/>
      <c r="TZV27" s="87"/>
      <c r="TZW27" s="87"/>
      <c r="TZX27" s="87"/>
      <c r="TZY27" s="87"/>
      <c r="TZZ27" s="87"/>
      <c r="UAA27" s="87"/>
      <c r="UAB27" s="87"/>
      <c r="UAC27" s="87"/>
      <c r="UAD27" s="87"/>
      <c r="UAE27" s="87"/>
      <c r="UAF27" s="87"/>
      <c r="UAG27" s="87"/>
      <c r="UAH27" s="87"/>
      <c r="UAI27" s="87"/>
      <c r="UAJ27" s="87"/>
      <c r="UAK27" s="87"/>
      <c r="UAL27" s="87"/>
      <c r="UAM27" s="87"/>
      <c r="UAN27" s="87"/>
      <c r="UAO27" s="87"/>
      <c r="UAP27" s="87"/>
      <c r="UAQ27" s="87"/>
      <c r="UAR27" s="87"/>
      <c r="UAS27" s="87"/>
      <c r="UAT27" s="87"/>
      <c r="UAU27" s="87"/>
      <c r="UAV27" s="87"/>
      <c r="UAW27" s="87"/>
      <c r="UAX27" s="87"/>
      <c r="UAY27" s="87"/>
      <c r="UAZ27" s="87"/>
      <c r="UBA27" s="87"/>
      <c r="UBB27" s="87"/>
      <c r="UBC27" s="87"/>
      <c r="UBD27" s="87"/>
      <c r="UBE27" s="87"/>
      <c r="UBF27" s="87"/>
      <c r="UBG27" s="87"/>
      <c r="UBH27" s="87"/>
      <c r="UBI27" s="87"/>
      <c r="UBJ27" s="87"/>
      <c r="UBK27" s="87"/>
      <c r="UBL27" s="87"/>
      <c r="UBM27" s="87"/>
      <c r="UBN27" s="87"/>
      <c r="UBO27" s="87"/>
      <c r="UBP27" s="87"/>
      <c r="UBQ27" s="87"/>
      <c r="UBR27" s="87"/>
      <c r="UBS27" s="87"/>
      <c r="UBT27" s="87"/>
      <c r="UBU27" s="87"/>
      <c r="UBV27" s="87"/>
      <c r="UBW27" s="87"/>
      <c r="UBX27" s="87"/>
      <c r="UBY27" s="87"/>
      <c r="UBZ27" s="87"/>
      <c r="UCA27" s="87"/>
      <c r="UCB27" s="87"/>
      <c r="UCC27" s="87"/>
      <c r="UCD27" s="87"/>
      <c r="UCE27" s="87"/>
      <c r="UCF27" s="87"/>
      <c r="UCG27" s="87"/>
      <c r="UCH27" s="87"/>
      <c r="UCI27" s="87"/>
      <c r="UCJ27" s="87"/>
      <c r="UCK27" s="87"/>
      <c r="UCL27" s="87"/>
      <c r="UCM27" s="87"/>
      <c r="UCN27" s="87"/>
      <c r="UCO27" s="87"/>
      <c r="UCP27" s="87"/>
      <c r="UCQ27" s="87"/>
      <c r="UCR27" s="87"/>
      <c r="UCS27" s="87"/>
      <c r="UCT27" s="87"/>
      <c r="UCU27" s="87"/>
      <c r="UCV27" s="87"/>
      <c r="UCW27" s="87"/>
      <c r="UCX27" s="87"/>
      <c r="UCY27" s="87"/>
      <c r="UCZ27" s="87"/>
      <c r="UDA27" s="87"/>
      <c r="UDB27" s="87"/>
      <c r="UDC27" s="87"/>
      <c r="UDD27" s="87"/>
      <c r="UDE27" s="87"/>
      <c r="UDF27" s="87"/>
      <c r="UDG27" s="87"/>
      <c r="UDH27" s="87"/>
      <c r="UDI27" s="87"/>
      <c r="UDJ27" s="87"/>
      <c r="UDK27" s="87"/>
      <c r="UDL27" s="87"/>
      <c r="UDM27" s="87"/>
      <c r="UDN27" s="87"/>
      <c r="UDO27" s="87"/>
      <c r="UDP27" s="87"/>
      <c r="UDQ27" s="87"/>
      <c r="UDR27" s="87"/>
      <c r="UDS27" s="87"/>
      <c r="UDT27" s="87"/>
      <c r="UDU27" s="87"/>
      <c r="UDV27" s="87"/>
      <c r="UDW27" s="87"/>
      <c r="UDX27" s="87"/>
      <c r="UDY27" s="87"/>
      <c r="UDZ27" s="87"/>
      <c r="UEA27" s="87"/>
      <c r="UEB27" s="87"/>
      <c r="UEC27" s="87"/>
      <c r="UED27" s="87"/>
      <c r="UEE27" s="87"/>
      <c r="UEF27" s="87"/>
      <c r="UEG27" s="87"/>
      <c r="UEH27" s="87"/>
      <c r="UEI27" s="87"/>
      <c r="UEJ27" s="87"/>
      <c r="UEK27" s="87"/>
      <c r="UEL27" s="87"/>
      <c r="UEM27" s="87"/>
      <c r="UEN27" s="87"/>
      <c r="UEO27" s="87"/>
      <c r="UEP27" s="87"/>
      <c r="UEQ27" s="87"/>
      <c r="UER27" s="87"/>
      <c r="UES27" s="87"/>
      <c r="UET27" s="87"/>
      <c r="UEU27" s="87"/>
      <c r="UEV27" s="87"/>
      <c r="UEW27" s="87"/>
      <c r="UEX27" s="87"/>
      <c r="UEY27" s="87"/>
      <c r="UEZ27" s="87"/>
      <c r="UFA27" s="87"/>
      <c r="UFB27" s="87"/>
      <c r="UFC27" s="87"/>
      <c r="UFD27" s="87"/>
      <c r="UFE27" s="87"/>
      <c r="UFF27" s="87"/>
      <c r="UFG27" s="87"/>
      <c r="UFH27" s="87"/>
      <c r="UFI27" s="87"/>
      <c r="UFJ27" s="87"/>
      <c r="UFK27" s="87"/>
      <c r="UFL27" s="87"/>
      <c r="UFM27" s="87"/>
      <c r="UFN27" s="87"/>
      <c r="UFO27" s="87"/>
      <c r="UFP27" s="87"/>
      <c r="UFQ27" s="87"/>
      <c r="UFR27" s="87"/>
      <c r="UFS27" s="87"/>
      <c r="UFT27" s="87"/>
      <c r="UFU27" s="87"/>
      <c r="UFV27" s="87"/>
      <c r="UFW27" s="87"/>
      <c r="UFX27" s="87"/>
      <c r="UFY27" s="87"/>
      <c r="UFZ27" s="87"/>
      <c r="UGA27" s="87"/>
      <c r="UGB27" s="87"/>
      <c r="UGC27" s="87"/>
      <c r="UGD27" s="87"/>
      <c r="UGE27" s="87"/>
      <c r="UGF27" s="87"/>
      <c r="UGG27" s="87"/>
      <c r="UGH27" s="87"/>
      <c r="UGI27" s="87"/>
      <c r="UGJ27" s="87"/>
      <c r="UGK27" s="87"/>
      <c r="UGL27" s="87"/>
      <c r="UGM27" s="87"/>
      <c r="UGN27" s="87"/>
      <c r="UGO27" s="87"/>
      <c r="UGP27" s="87"/>
      <c r="UGQ27" s="87"/>
      <c r="UGR27" s="87"/>
      <c r="UGS27" s="87"/>
      <c r="UGT27" s="87"/>
      <c r="UGU27" s="87"/>
      <c r="UGV27" s="87"/>
      <c r="UGW27" s="87"/>
      <c r="UGX27" s="87"/>
      <c r="UGY27" s="87"/>
      <c r="UGZ27" s="87"/>
      <c r="UHA27" s="87"/>
      <c r="UHB27" s="87"/>
      <c r="UHC27" s="87"/>
      <c r="UHD27" s="87"/>
      <c r="UHE27" s="87"/>
      <c r="UHF27" s="87"/>
      <c r="UHG27" s="87"/>
      <c r="UHH27" s="87"/>
      <c r="UHI27" s="87"/>
      <c r="UHJ27" s="87"/>
      <c r="UHK27" s="87"/>
      <c r="UHL27" s="87"/>
      <c r="UHM27" s="87"/>
      <c r="UHN27" s="87"/>
      <c r="UHO27" s="87"/>
      <c r="UHP27" s="87"/>
      <c r="UHQ27" s="87"/>
      <c r="UHR27" s="87"/>
      <c r="UHS27" s="87"/>
      <c r="UHT27" s="87"/>
      <c r="UHU27" s="87"/>
      <c r="UHV27" s="87"/>
      <c r="UHW27" s="87"/>
      <c r="UHX27" s="87"/>
      <c r="UHY27" s="87"/>
      <c r="UHZ27" s="87"/>
      <c r="UIA27" s="87"/>
      <c r="UIB27" s="87"/>
      <c r="UIC27" s="87"/>
      <c r="UID27" s="87"/>
      <c r="UIE27" s="87"/>
      <c r="UIF27" s="87"/>
      <c r="UIG27" s="87"/>
      <c r="UIH27" s="87"/>
      <c r="UII27" s="87"/>
      <c r="UIJ27" s="87"/>
      <c r="UIK27" s="87"/>
      <c r="UIL27" s="87"/>
      <c r="UIM27" s="87"/>
      <c r="UIN27" s="87"/>
      <c r="UIO27" s="87"/>
      <c r="UIP27" s="87"/>
      <c r="UIQ27" s="87"/>
      <c r="UIR27" s="87"/>
      <c r="UIS27" s="87"/>
      <c r="UIT27" s="87"/>
      <c r="UIU27" s="87"/>
      <c r="UIV27" s="87"/>
      <c r="UIW27" s="87"/>
      <c r="UIX27" s="87"/>
      <c r="UIY27" s="87"/>
      <c r="UIZ27" s="87"/>
      <c r="UJA27" s="87"/>
      <c r="UJB27" s="87"/>
      <c r="UJC27" s="87"/>
      <c r="UJD27" s="87"/>
      <c r="UJE27" s="87"/>
      <c r="UJF27" s="87"/>
      <c r="UJG27" s="87"/>
      <c r="UJH27" s="87"/>
      <c r="UJI27" s="87"/>
      <c r="UJJ27" s="87"/>
      <c r="UJK27" s="87"/>
      <c r="UJL27" s="87"/>
      <c r="UJM27" s="87"/>
      <c r="UJN27" s="87"/>
      <c r="UJO27" s="87"/>
      <c r="UJP27" s="87"/>
      <c r="UJQ27" s="87"/>
      <c r="UJR27" s="87"/>
      <c r="UJS27" s="87"/>
      <c r="UJT27" s="87"/>
      <c r="UJU27" s="87"/>
      <c r="UJV27" s="87"/>
      <c r="UJW27" s="87"/>
      <c r="UJX27" s="87"/>
      <c r="UJY27" s="87"/>
      <c r="UJZ27" s="87"/>
      <c r="UKA27" s="87"/>
      <c r="UKB27" s="87"/>
      <c r="UKC27" s="87"/>
      <c r="UKD27" s="87"/>
      <c r="UKE27" s="87"/>
      <c r="UKF27" s="87"/>
      <c r="UKG27" s="87"/>
      <c r="UKH27" s="87"/>
      <c r="UKI27" s="87"/>
      <c r="UKJ27" s="87"/>
      <c r="UKK27" s="87"/>
      <c r="UKL27" s="87"/>
      <c r="UKM27" s="87"/>
      <c r="UKN27" s="87"/>
      <c r="UKO27" s="87"/>
      <c r="UKP27" s="87"/>
      <c r="UKQ27" s="87"/>
      <c r="UKR27" s="87"/>
      <c r="UKS27" s="87"/>
      <c r="UKT27" s="87"/>
      <c r="UKU27" s="87"/>
      <c r="UKV27" s="87"/>
      <c r="UKW27" s="87"/>
      <c r="UKX27" s="87"/>
      <c r="UKY27" s="87"/>
      <c r="UKZ27" s="87"/>
      <c r="ULA27" s="87"/>
      <c r="ULB27" s="87"/>
      <c r="ULC27" s="87"/>
      <c r="ULD27" s="87"/>
      <c r="ULE27" s="87"/>
      <c r="ULF27" s="87"/>
      <c r="ULG27" s="87"/>
      <c r="ULH27" s="87"/>
      <c r="ULI27" s="87"/>
      <c r="ULJ27" s="87"/>
      <c r="ULK27" s="87"/>
      <c r="ULL27" s="87"/>
      <c r="ULM27" s="87"/>
      <c r="ULN27" s="87"/>
      <c r="ULO27" s="87"/>
      <c r="ULP27" s="87"/>
      <c r="ULQ27" s="87"/>
      <c r="ULR27" s="87"/>
      <c r="ULS27" s="87"/>
      <c r="ULT27" s="87"/>
      <c r="ULU27" s="87"/>
      <c r="ULV27" s="87"/>
      <c r="ULW27" s="87"/>
      <c r="ULX27" s="87"/>
      <c r="ULY27" s="87"/>
      <c r="ULZ27" s="87"/>
      <c r="UMA27" s="87"/>
      <c r="UMB27" s="87"/>
      <c r="UMC27" s="87"/>
      <c r="UMD27" s="87"/>
      <c r="UME27" s="87"/>
      <c r="UMF27" s="87"/>
      <c r="UMG27" s="87"/>
      <c r="UMH27" s="87"/>
      <c r="UMI27" s="87"/>
      <c r="UMJ27" s="87"/>
      <c r="UMK27" s="87"/>
      <c r="UML27" s="87"/>
      <c r="UMM27" s="87"/>
      <c r="UMN27" s="87"/>
      <c r="UMO27" s="87"/>
      <c r="UMP27" s="87"/>
      <c r="UMQ27" s="87"/>
      <c r="UMR27" s="87"/>
      <c r="UMS27" s="87"/>
      <c r="UMT27" s="87"/>
      <c r="UMU27" s="87"/>
      <c r="UMV27" s="87"/>
      <c r="UMW27" s="87"/>
      <c r="UMX27" s="87"/>
      <c r="UMY27" s="87"/>
      <c r="UMZ27" s="87"/>
      <c r="UNA27" s="87"/>
      <c r="UNB27" s="87"/>
      <c r="UNC27" s="87"/>
      <c r="UND27" s="87"/>
      <c r="UNE27" s="87"/>
      <c r="UNF27" s="87"/>
      <c r="UNG27" s="87"/>
      <c r="UNH27" s="87"/>
      <c r="UNI27" s="87"/>
      <c r="UNJ27" s="87"/>
      <c r="UNK27" s="87"/>
      <c r="UNL27" s="87"/>
      <c r="UNM27" s="87"/>
      <c r="UNN27" s="87"/>
      <c r="UNO27" s="87"/>
      <c r="UNP27" s="87"/>
      <c r="UNQ27" s="87"/>
      <c r="UNR27" s="87"/>
      <c r="UNS27" s="87"/>
      <c r="UNT27" s="87"/>
      <c r="UNU27" s="87"/>
      <c r="UNV27" s="87"/>
      <c r="UNW27" s="87"/>
      <c r="UNX27" s="87"/>
      <c r="UNY27" s="87"/>
      <c r="UNZ27" s="87"/>
      <c r="UOA27" s="87"/>
      <c r="UOB27" s="87"/>
      <c r="UOC27" s="87"/>
      <c r="UOD27" s="87"/>
      <c r="UOE27" s="87"/>
      <c r="UOF27" s="87"/>
      <c r="UOG27" s="87"/>
      <c r="UOH27" s="87"/>
      <c r="UOI27" s="87"/>
      <c r="UOJ27" s="87"/>
      <c r="UOK27" s="87"/>
      <c r="UOL27" s="87"/>
      <c r="UOM27" s="87"/>
      <c r="UON27" s="87"/>
      <c r="UOO27" s="87"/>
      <c r="UOP27" s="87"/>
      <c r="UOQ27" s="87"/>
      <c r="UOR27" s="87"/>
      <c r="UOS27" s="87"/>
      <c r="UOT27" s="87"/>
      <c r="UOU27" s="87"/>
      <c r="UOV27" s="87"/>
      <c r="UOW27" s="87"/>
      <c r="UOX27" s="87"/>
      <c r="UOY27" s="87"/>
      <c r="UOZ27" s="87"/>
      <c r="UPA27" s="87"/>
      <c r="UPB27" s="87"/>
      <c r="UPC27" s="87"/>
      <c r="UPD27" s="87"/>
      <c r="UPE27" s="87"/>
      <c r="UPF27" s="87"/>
      <c r="UPG27" s="87"/>
      <c r="UPH27" s="87"/>
      <c r="UPI27" s="87"/>
      <c r="UPJ27" s="87"/>
      <c r="UPK27" s="87"/>
      <c r="UPL27" s="87"/>
      <c r="UPM27" s="87"/>
      <c r="UPN27" s="87"/>
      <c r="UPO27" s="87"/>
      <c r="UPP27" s="87"/>
      <c r="UPQ27" s="87"/>
      <c r="UPR27" s="87"/>
      <c r="UPS27" s="87"/>
      <c r="UPT27" s="87"/>
      <c r="UPU27" s="87"/>
      <c r="UPV27" s="87"/>
      <c r="UPW27" s="87"/>
      <c r="UPX27" s="87"/>
      <c r="UPY27" s="87"/>
      <c r="UPZ27" s="87"/>
      <c r="UQA27" s="87"/>
      <c r="UQB27" s="87"/>
      <c r="UQC27" s="87"/>
      <c r="UQD27" s="87"/>
      <c r="UQE27" s="87"/>
      <c r="UQF27" s="87"/>
      <c r="UQG27" s="87"/>
      <c r="UQH27" s="87"/>
      <c r="UQI27" s="87"/>
      <c r="UQJ27" s="87"/>
      <c r="UQK27" s="87"/>
      <c r="UQL27" s="87"/>
      <c r="UQM27" s="87"/>
      <c r="UQN27" s="87"/>
      <c r="UQO27" s="87"/>
      <c r="UQP27" s="87"/>
      <c r="UQQ27" s="87"/>
      <c r="UQR27" s="87"/>
      <c r="UQS27" s="87"/>
      <c r="UQT27" s="87"/>
      <c r="UQU27" s="87"/>
      <c r="UQV27" s="87"/>
      <c r="UQW27" s="87"/>
      <c r="UQX27" s="87"/>
      <c r="UQY27" s="87"/>
      <c r="UQZ27" s="87"/>
      <c r="URA27" s="87"/>
      <c r="URB27" s="87"/>
      <c r="URC27" s="87"/>
      <c r="URD27" s="87"/>
      <c r="URE27" s="87"/>
      <c r="URF27" s="87"/>
      <c r="URG27" s="87"/>
      <c r="URH27" s="87"/>
      <c r="URI27" s="87"/>
      <c r="URJ27" s="87"/>
      <c r="URK27" s="87"/>
      <c r="URL27" s="87"/>
      <c r="URM27" s="87"/>
      <c r="URN27" s="87"/>
      <c r="URO27" s="87"/>
      <c r="URP27" s="87"/>
      <c r="URQ27" s="87"/>
      <c r="URR27" s="87"/>
      <c r="URS27" s="87"/>
      <c r="URT27" s="87"/>
      <c r="URU27" s="87"/>
      <c r="URV27" s="87"/>
      <c r="URW27" s="87"/>
      <c r="URX27" s="87"/>
      <c r="URY27" s="87"/>
      <c r="URZ27" s="87"/>
      <c r="USA27" s="87"/>
      <c r="USB27" s="87"/>
      <c r="USC27" s="87"/>
      <c r="USD27" s="87"/>
      <c r="USE27" s="87"/>
      <c r="USF27" s="87"/>
      <c r="USG27" s="87"/>
      <c r="USH27" s="87"/>
      <c r="USI27" s="87"/>
      <c r="USJ27" s="87"/>
      <c r="USK27" s="87"/>
      <c r="USL27" s="87"/>
      <c r="USM27" s="87"/>
      <c r="USN27" s="87"/>
      <c r="USO27" s="87"/>
      <c r="USP27" s="87"/>
      <c r="USQ27" s="87"/>
      <c r="USR27" s="87"/>
      <c r="USS27" s="87"/>
      <c r="UST27" s="87"/>
      <c r="USU27" s="87"/>
      <c r="USV27" s="87"/>
      <c r="USW27" s="87"/>
      <c r="USX27" s="87"/>
      <c r="USY27" s="87"/>
      <c r="USZ27" s="87"/>
      <c r="UTA27" s="87"/>
      <c r="UTB27" s="87"/>
      <c r="UTC27" s="87"/>
      <c r="UTD27" s="87"/>
      <c r="UTE27" s="87"/>
      <c r="UTF27" s="87"/>
      <c r="UTG27" s="87"/>
      <c r="UTH27" s="87"/>
      <c r="UTI27" s="87"/>
      <c r="UTJ27" s="87"/>
      <c r="UTK27" s="87"/>
      <c r="UTL27" s="87"/>
      <c r="UTM27" s="87"/>
      <c r="UTN27" s="87"/>
      <c r="UTO27" s="87"/>
      <c r="UTP27" s="87"/>
      <c r="UTQ27" s="87"/>
      <c r="UTR27" s="87"/>
      <c r="UTS27" s="87"/>
      <c r="UTT27" s="87"/>
      <c r="UTU27" s="87"/>
      <c r="UTV27" s="87"/>
      <c r="UTW27" s="87"/>
      <c r="UTX27" s="87"/>
      <c r="UTY27" s="87"/>
      <c r="UTZ27" s="87"/>
      <c r="UUA27" s="87"/>
      <c r="UUB27" s="87"/>
      <c r="UUC27" s="87"/>
      <c r="UUD27" s="87"/>
      <c r="UUE27" s="87"/>
      <c r="UUF27" s="87"/>
      <c r="UUG27" s="87"/>
      <c r="UUH27" s="87"/>
      <c r="UUI27" s="87"/>
      <c r="UUJ27" s="87"/>
      <c r="UUK27" s="87"/>
      <c r="UUL27" s="87"/>
      <c r="UUM27" s="87"/>
      <c r="UUN27" s="87"/>
      <c r="UUO27" s="87"/>
      <c r="UUP27" s="87"/>
      <c r="UUQ27" s="87"/>
      <c r="UUR27" s="87"/>
      <c r="UUS27" s="87"/>
      <c r="UUT27" s="87"/>
      <c r="UUU27" s="87"/>
      <c r="UUV27" s="87"/>
      <c r="UUW27" s="87"/>
      <c r="UUX27" s="87"/>
      <c r="UUY27" s="87"/>
      <c r="UUZ27" s="87"/>
      <c r="UVA27" s="87"/>
      <c r="UVB27" s="87"/>
      <c r="UVC27" s="87"/>
      <c r="UVD27" s="87"/>
      <c r="UVE27" s="87"/>
      <c r="UVF27" s="87"/>
      <c r="UVG27" s="87"/>
      <c r="UVH27" s="87"/>
      <c r="UVI27" s="87"/>
      <c r="UVJ27" s="87"/>
      <c r="UVK27" s="87"/>
      <c r="UVL27" s="87"/>
      <c r="UVM27" s="87"/>
      <c r="UVN27" s="87"/>
      <c r="UVO27" s="87"/>
      <c r="UVP27" s="87"/>
      <c r="UVQ27" s="87"/>
      <c r="UVR27" s="87"/>
      <c r="UVS27" s="87"/>
      <c r="UVT27" s="87"/>
      <c r="UVU27" s="87"/>
      <c r="UVV27" s="87"/>
      <c r="UVW27" s="87"/>
      <c r="UVX27" s="87"/>
      <c r="UVY27" s="87"/>
      <c r="UVZ27" s="87"/>
      <c r="UWA27" s="87"/>
      <c r="UWB27" s="87"/>
      <c r="UWC27" s="87"/>
      <c r="UWD27" s="87"/>
      <c r="UWE27" s="87"/>
      <c r="UWF27" s="87"/>
      <c r="UWG27" s="87"/>
      <c r="UWH27" s="87"/>
      <c r="UWI27" s="87"/>
      <c r="UWJ27" s="87"/>
      <c r="UWK27" s="87"/>
      <c r="UWL27" s="87"/>
      <c r="UWM27" s="87"/>
      <c r="UWN27" s="87"/>
      <c r="UWO27" s="87"/>
      <c r="UWP27" s="87"/>
      <c r="UWQ27" s="87"/>
      <c r="UWR27" s="87"/>
      <c r="UWS27" s="87"/>
      <c r="UWT27" s="87"/>
      <c r="UWU27" s="87"/>
      <c r="UWV27" s="87"/>
      <c r="UWW27" s="87"/>
      <c r="UWX27" s="87"/>
      <c r="UWY27" s="87"/>
      <c r="UWZ27" s="87"/>
      <c r="UXA27" s="87"/>
      <c r="UXB27" s="87"/>
      <c r="UXC27" s="87"/>
      <c r="UXD27" s="87"/>
      <c r="UXE27" s="87"/>
      <c r="UXF27" s="87"/>
      <c r="UXG27" s="87"/>
      <c r="UXH27" s="87"/>
      <c r="UXI27" s="87"/>
      <c r="UXJ27" s="87"/>
      <c r="UXK27" s="87"/>
      <c r="UXL27" s="87"/>
      <c r="UXM27" s="87"/>
      <c r="UXN27" s="87"/>
      <c r="UXO27" s="87"/>
      <c r="UXP27" s="87"/>
      <c r="UXQ27" s="87"/>
      <c r="UXR27" s="87"/>
      <c r="UXS27" s="87"/>
      <c r="UXT27" s="87"/>
      <c r="UXU27" s="87"/>
      <c r="UXV27" s="87"/>
      <c r="UXW27" s="87"/>
      <c r="UXX27" s="87"/>
      <c r="UXY27" s="87"/>
      <c r="UXZ27" s="87"/>
      <c r="UYA27" s="87"/>
      <c r="UYB27" s="87"/>
      <c r="UYC27" s="87"/>
      <c r="UYD27" s="87"/>
      <c r="UYE27" s="87"/>
      <c r="UYF27" s="87"/>
      <c r="UYG27" s="87"/>
      <c r="UYH27" s="87"/>
      <c r="UYI27" s="87"/>
      <c r="UYJ27" s="87"/>
      <c r="UYK27" s="87"/>
      <c r="UYL27" s="87"/>
      <c r="UYM27" s="87"/>
      <c r="UYN27" s="87"/>
      <c r="UYO27" s="87"/>
      <c r="UYP27" s="87"/>
      <c r="UYQ27" s="87"/>
      <c r="UYR27" s="87"/>
      <c r="UYS27" s="87"/>
      <c r="UYT27" s="87"/>
      <c r="UYU27" s="87"/>
      <c r="UYV27" s="87"/>
      <c r="UYW27" s="87"/>
      <c r="UYX27" s="87"/>
      <c r="UYY27" s="87"/>
      <c r="UYZ27" s="87"/>
      <c r="UZA27" s="87"/>
      <c r="UZB27" s="87"/>
      <c r="UZC27" s="87"/>
      <c r="UZD27" s="87"/>
      <c r="UZE27" s="87"/>
      <c r="UZF27" s="87"/>
      <c r="UZG27" s="87"/>
      <c r="UZH27" s="87"/>
      <c r="UZI27" s="87"/>
      <c r="UZJ27" s="87"/>
      <c r="UZK27" s="87"/>
      <c r="UZL27" s="87"/>
      <c r="UZM27" s="87"/>
      <c r="UZN27" s="87"/>
      <c r="UZO27" s="87"/>
      <c r="UZP27" s="87"/>
      <c r="UZQ27" s="87"/>
      <c r="UZR27" s="87"/>
      <c r="UZS27" s="87"/>
      <c r="UZT27" s="87"/>
      <c r="UZU27" s="87"/>
      <c r="UZV27" s="87"/>
      <c r="UZW27" s="87"/>
      <c r="UZX27" s="87"/>
      <c r="UZY27" s="87"/>
      <c r="UZZ27" s="87"/>
      <c r="VAA27" s="87"/>
      <c r="VAB27" s="87"/>
      <c r="VAC27" s="87"/>
      <c r="VAD27" s="87"/>
      <c r="VAE27" s="87"/>
      <c r="VAF27" s="87"/>
      <c r="VAG27" s="87"/>
      <c r="VAH27" s="87"/>
      <c r="VAI27" s="87"/>
      <c r="VAJ27" s="87"/>
      <c r="VAK27" s="87"/>
      <c r="VAL27" s="87"/>
      <c r="VAM27" s="87"/>
      <c r="VAN27" s="87"/>
      <c r="VAO27" s="87"/>
      <c r="VAP27" s="87"/>
      <c r="VAQ27" s="87"/>
      <c r="VAR27" s="87"/>
      <c r="VAS27" s="87"/>
      <c r="VAT27" s="87"/>
      <c r="VAU27" s="87"/>
      <c r="VAV27" s="87"/>
      <c r="VAW27" s="87"/>
      <c r="VAX27" s="87"/>
      <c r="VAY27" s="87"/>
      <c r="VAZ27" s="87"/>
      <c r="VBA27" s="87"/>
      <c r="VBB27" s="87"/>
      <c r="VBC27" s="87"/>
      <c r="VBD27" s="87"/>
      <c r="VBE27" s="87"/>
      <c r="VBF27" s="87"/>
      <c r="VBG27" s="87"/>
      <c r="VBH27" s="87"/>
      <c r="VBI27" s="87"/>
      <c r="VBJ27" s="87"/>
      <c r="VBK27" s="87"/>
      <c r="VBL27" s="87"/>
      <c r="VBM27" s="87"/>
      <c r="VBN27" s="87"/>
      <c r="VBO27" s="87"/>
      <c r="VBP27" s="87"/>
      <c r="VBQ27" s="87"/>
      <c r="VBR27" s="87"/>
      <c r="VBS27" s="87"/>
      <c r="VBT27" s="87"/>
      <c r="VBU27" s="87"/>
      <c r="VBV27" s="87"/>
      <c r="VBW27" s="87"/>
      <c r="VBX27" s="87"/>
      <c r="VBY27" s="87"/>
      <c r="VBZ27" s="87"/>
      <c r="VCA27" s="87"/>
      <c r="VCB27" s="87"/>
      <c r="VCC27" s="87"/>
      <c r="VCD27" s="87"/>
      <c r="VCE27" s="87"/>
      <c r="VCF27" s="87"/>
      <c r="VCG27" s="87"/>
      <c r="VCH27" s="87"/>
      <c r="VCI27" s="87"/>
      <c r="VCJ27" s="87"/>
      <c r="VCK27" s="87"/>
      <c r="VCL27" s="87"/>
      <c r="VCM27" s="87"/>
      <c r="VCN27" s="87"/>
      <c r="VCO27" s="87"/>
      <c r="VCP27" s="87"/>
      <c r="VCQ27" s="87"/>
      <c r="VCR27" s="87"/>
      <c r="VCS27" s="87"/>
      <c r="VCT27" s="87"/>
      <c r="VCU27" s="87"/>
      <c r="VCV27" s="87"/>
      <c r="VCW27" s="87"/>
      <c r="VCX27" s="87"/>
      <c r="VCY27" s="87"/>
      <c r="VCZ27" s="87"/>
      <c r="VDA27" s="87"/>
      <c r="VDB27" s="87"/>
      <c r="VDC27" s="87"/>
      <c r="VDD27" s="87"/>
      <c r="VDE27" s="87"/>
      <c r="VDF27" s="87"/>
      <c r="VDG27" s="87"/>
      <c r="VDH27" s="87"/>
      <c r="VDI27" s="87"/>
      <c r="VDJ27" s="87"/>
      <c r="VDK27" s="87"/>
      <c r="VDL27" s="87"/>
      <c r="VDM27" s="87"/>
      <c r="VDN27" s="87"/>
      <c r="VDO27" s="87"/>
      <c r="VDP27" s="87"/>
      <c r="VDQ27" s="87"/>
      <c r="VDR27" s="87"/>
      <c r="VDS27" s="87"/>
      <c r="VDT27" s="87"/>
      <c r="VDU27" s="87"/>
      <c r="VDV27" s="87"/>
      <c r="VDW27" s="87"/>
      <c r="VDX27" s="87"/>
      <c r="VDY27" s="87"/>
      <c r="VDZ27" s="87"/>
      <c r="VEA27" s="87"/>
      <c r="VEB27" s="87"/>
      <c r="VEC27" s="87"/>
      <c r="VED27" s="87"/>
      <c r="VEE27" s="87"/>
      <c r="VEF27" s="87"/>
      <c r="VEG27" s="87"/>
      <c r="VEH27" s="87"/>
      <c r="VEI27" s="87"/>
      <c r="VEJ27" s="87"/>
      <c r="VEK27" s="87"/>
      <c r="VEL27" s="87"/>
      <c r="VEM27" s="87"/>
      <c r="VEN27" s="87"/>
      <c r="VEO27" s="87"/>
      <c r="VEP27" s="87"/>
      <c r="VEQ27" s="87"/>
      <c r="VER27" s="87"/>
      <c r="VES27" s="87"/>
      <c r="VET27" s="87"/>
      <c r="VEU27" s="87"/>
      <c r="VEV27" s="87"/>
      <c r="VEW27" s="87"/>
      <c r="VEX27" s="87"/>
      <c r="VEY27" s="87"/>
      <c r="VEZ27" s="87"/>
      <c r="VFA27" s="87"/>
      <c r="VFB27" s="87"/>
      <c r="VFC27" s="87"/>
      <c r="VFD27" s="87"/>
      <c r="VFE27" s="87"/>
      <c r="VFF27" s="87"/>
      <c r="VFG27" s="87"/>
      <c r="VFH27" s="87"/>
      <c r="VFI27" s="87"/>
      <c r="VFJ27" s="87"/>
      <c r="VFK27" s="87"/>
      <c r="VFL27" s="87"/>
      <c r="VFM27" s="87"/>
      <c r="VFN27" s="87"/>
      <c r="VFO27" s="87"/>
      <c r="VFP27" s="87"/>
      <c r="VFQ27" s="87"/>
      <c r="VFR27" s="87"/>
      <c r="VFS27" s="87"/>
      <c r="VFT27" s="87"/>
      <c r="VFU27" s="87"/>
      <c r="VFV27" s="87"/>
      <c r="VFW27" s="87"/>
      <c r="VFX27" s="87"/>
      <c r="VFY27" s="87"/>
      <c r="VFZ27" s="87"/>
      <c r="VGA27" s="87"/>
      <c r="VGB27" s="87"/>
      <c r="VGC27" s="87"/>
      <c r="VGD27" s="87"/>
      <c r="VGE27" s="87"/>
      <c r="VGF27" s="87"/>
      <c r="VGG27" s="87"/>
      <c r="VGH27" s="87"/>
      <c r="VGI27" s="87"/>
      <c r="VGJ27" s="87"/>
      <c r="VGK27" s="87"/>
      <c r="VGL27" s="87"/>
      <c r="VGM27" s="87"/>
      <c r="VGN27" s="87"/>
      <c r="VGO27" s="87"/>
      <c r="VGP27" s="87"/>
      <c r="VGQ27" s="87"/>
      <c r="VGR27" s="87"/>
      <c r="VGS27" s="87"/>
      <c r="VGT27" s="87"/>
      <c r="VGU27" s="87"/>
      <c r="VGV27" s="87"/>
      <c r="VGW27" s="87"/>
      <c r="VGX27" s="87"/>
      <c r="VGY27" s="87"/>
      <c r="VGZ27" s="87"/>
      <c r="VHA27" s="87"/>
      <c r="VHB27" s="87"/>
      <c r="VHC27" s="87"/>
      <c r="VHD27" s="87"/>
      <c r="VHE27" s="87"/>
      <c r="VHF27" s="87"/>
      <c r="VHG27" s="87"/>
      <c r="VHH27" s="87"/>
      <c r="VHI27" s="87"/>
      <c r="VHJ27" s="87"/>
      <c r="VHK27" s="87"/>
      <c r="VHL27" s="87"/>
      <c r="VHM27" s="87"/>
      <c r="VHN27" s="87"/>
      <c r="VHO27" s="87"/>
      <c r="VHP27" s="87"/>
      <c r="VHQ27" s="87"/>
      <c r="VHR27" s="87"/>
      <c r="VHS27" s="87"/>
      <c r="VHT27" s="87"/>
      <c r="VHU27" s="87"/>
      <c r="VHV27" s="87"/>
      <c r="VHW27" s="87"/>
      <c r="VHX27" s="87"/>
      <c r="VHY27" s="87"/>
      <c r="VHZ27" s="87"/>
      <c r="VIA27" s="87"/>
      <c r="VIB27" s="87"/>
      <c r="VIC27" s="87"/>
      <c r="VID27" s="87"/>
      <c r="VIE27" s="87"/>
      <c r="VIF27" s="87"/>
      <c r="VIG27" s="87"/>
      <c r="VIH27" s="87"/>
      <c r="VII27" s="87"/>
      <c r="VIJ27" s="87"/>
      <c r="VIK27" s="87"/>
      <c r="VIL27" s="87"/>
      <c r="VIM27" s="87"/>
      <c r="VIN27" s="87"/>
      <c r="VIO27" s="87"/>
      <c r="VIP27" s="87"/>
      <c r="VIQ27" s="87"/>
      <c r="VIR27" s="87"/>
      <c r="VIS27" s="87"/>
      <c r="VIT27" s="87"/>
      <c r="VIU27" s="87"/>
      <c r="VIV27" s="87"/>
      <c r="VIW27" s="87"/>
      <c r="VIX27" s="87"/>
      <c r="VIY27" s="87"/>
      <c r="VIZ27" s="87"/>
      <c r="VJA27" s="87"/>
      <c r="VJB27" s="87"/>
      <c r="VJC27" s="87"/>
      <c r="VJD27" s="87"/>
      <c r="VJE27" s="87"/>
      <c r="VJF27" s="87"/>
      <c r="VJG27" s="87"/>
      <c r="VJH27" s="87"/>
      <c r="VJI27" s="87"/>
      <c r="VJJ27" s="87"/>
      <c r="VJK27" s="87"/>
      <c r="VJL27" s="87"/>
      <c r="VJM27" s="87"/>
      <c r="VJN27" s="87"/>
      <c r="VJO27" s="87"/>
      <c r="VJP27" s="87"/>
      <c r="VJQ27" s="87"/>
      <c r="VJR27" s="87"/>
      <c r="VJS27" s="87"/>
      <c r="VJT27" s="87"/>
      <c r="VJU27" s="87"/>
      <c r="VJV27" s="87"/>
      <c r="VJW27" s="87"/>
      <c r="VJX27" s="87"/>
      <c r="VJY27" s="87"/>
      <c r="VJZ27" s="87"/>
      <c r="VKA27" s="87"/>
      <c r="VKB27" s="87"/>
      <c r="VKC27" s="87"/>
      <c r="VKD27" s="87"/>
      <c r="VKE27" s="87"/>
      <c r="VKF27" s="87"/>
      <c r="VKG27" s="87"/>
      <c r="VKH27" s="87"/>
      <c r="VKI27" s="87"/>
      <c r="VKJ27" s="87"/>
      <c r="VKK27" s="87"/>
      <c r="VKL27" s="87"/>
      <c r="VKM27" s="87"/>
      <c r="VKN27" s="87"/>
      <c r="VKO27" s="87"/>
      <c r="VKP27" s="87"/>
      <c r="VKQ27" s="87"/>
      <c r="VKR27" s="87"/>
      <c r="VKS27" s="87"/>
      <c r="VKT27" s="87"/>
      <c r="VKU27" s="87"/>
      <c r="VKV27" s="87"/>
      <c r="VKW27" s="87"/>
      <c r="VKX27" s="87"/>
      <c r="VKY27" s="87"/>
      <c r="VKZ27" s="87"/>
      <c r="VLA27" s="87"/>
      <c r="VLB27" s="87"/>
      <c r="VLC27" s="87"/>
      <c r="VLD27" s="87"/>
      <c r="VLE27" s="87"/>
      <c r="VLF27" s="87"/>
      <c r="VLG27" s="87"/>
      <c r="VLH27" s="87"/>
      <c r="VLI27" s="87"/>
      <c r="VLJ27" s="87"/>
      <c r="VLK27" s="87"/>
      <c r="VLL27" s="87"/>
      <c r="VLM27" s="87"/>
      <c r="VLN27" s="87"/>
      <c r="VLO27" s="87"/>
      <c r="VLP27" s="87"/>
      <c r="VLQ27" s="87"/>
      <c r="VLR27" s="87"/>
      <c r="VLS27" s="87"/>
      <c r="VLT27" s="87"/>
      <c r="VLU27" s="87"/>
      <c r="VLV27" s="87"/>
      <c r="VLW27" s="87"/>
      <c r="VLX27" s="87"/>
      <c r="VLY27" s="87"/>
      <c r="VLZ27" s="87"/>
      <c r="VMA27" s="87"/>
      <c r="VMB27" s="87"/>
      <c r="VMC27" s="87"/>
      <c r="VMD27" s="87"/>
      <c r="VME27" s="87"/>
      <c r="VMF27" s="87"/>
      <c r="VMG27" s="87"/>
      <c r="VMH27" s="87"/>
      <c r="VMI27" s="87"/>
      <c r="VMJ27" s="87"/>
      <c r="VMK27" s="87"/>
      <c r="VML27" s="87"/>
      <c r="VMM27" s="87"/>
      <c r="VMN27" s="87"/>
      <c r="VMO27" s="87"/>
      <c r="VMP27" s="87"/>
      <c r="VMQ27" s="87"/>
      <c r="VMR27" s="87"/>
      <c r="VMS27" s="87"/>
      <c r="VMT27" s="87"/>
      <c r="VMU27" s="87"/>
      <c r="VMV27" s="87"/>
      <c r="VMW27" s="87"/>
      <c r="VMX27" s="87"/>
      <c r="VMY27" s="87"/>
      <c r="VMZ27" s="87"/>
      <c r="VNA27" s="87"/>
      <c r="VNB27" s="87"/>
      <c r="VNC27" s="87"/>
      <c r="VND27" s="87"/>
      <c r="VNE27" s="87"/>
      <c r="VNF27" s="87"/>
      <c r="VNG27" s="87"/>
      <c r="VNH27" s="87"/>
      <c r="VNI27" s="87"/>
      <c r="VNJ27" s="87"/>
      <c r="VNK27" s="87"/>
      <c r="VNL27" s="87"/>
      <c r="VNM27" s="87"/>
      <c r="VNN27" s="87"/>
      <c r="VNO27" s="87"/>
      <c r="VNP27" s="87"/>
      <c r="VNQ27" s="87"/>
      <c r="VNR27" s="87"/>
      <c r="VNS27" s="87"/>
      <c r="VNT27" s="87"/>
      <c r="VNU27" s="87"/>
      <c r="VNV27" s="87"/>
      <c r="VNW27" s="87"/>
      <c r="VNX27" s="87"/>
      <c r="VNY27" s="87"/>
      <c r="VNZ27" s="87"/>
      <c r="VOA27" s="87"/>
      <c r="VOB27" s="87"/>
      <c r="VOC27" s="87"/>
      <c r="VOD27" s="87"/>
      <c r="VOE27" s="87"/>
      <c r="VOF27" s="87"/>
      <c r="VOG27" s="87"/>
      <c r="VOH27" s="87"/>
      <c r="VOI27" s="87"/>
      <c r="VOJ27" s="87"/>
      <c r="VOK27" s="87"/>
      <c r="VOL27" s="87"/>
      <c r="VOM27" s="87"/>
      <c r="VON27" s="87"/>
      <c r="VOO27" s="87"/>
      <c r="VOP27" s="87"/>
      <c r="VOQ27" s="87"/>
      <c r="VOR27" s="87"/>
      <c r="VOS27" s="87"/>
      <c r="VOT27" s="87"/>
      <c r="VOU27" s="87"/>
      <c r="VOV27" s="87"/>
      <c r="VOW27" s="87"/>
      <c r="VOX27" s="87"/>
      <c r="VOY27" s="87"/>
      <c r="VOZ27" s="87"/>
      <c r="VPA27" s="87"/>
      <c r="VPB27" s="87"/>
      <c r="VPC27" s="87"/>
      <c r="VPD27" s="87"/>
      <c r="VPE27" s="87"/>
      <c r="VPF27" s="87"/>
      <c r="VPG27" s="87"/>
      <c r="VPH27" s="87"/>
      <c r="VPI27" s="87"/>
      <c r="VPJ27" s="87"/>
      <c r="VPK27" s="87"/>
      <c r="VPL27" s="87"/>
      <c r="VPM27" s="87"/>
      <c r="VPN27" s="87"/>
      <c r="VPO27" s="87"/>
      <c r="VPP27" s="87"/>
      <c r="VPQ27" s="87"/>
      <c r="VPR27" s="87"/>
      <c r="VPS27" s="87"/>
      <c r="VPT27" s="87"/>
      <c r="VPU27" s="87"/>
      <c r="VPV27" s="87"/>
      <c r="VPW27" s="87"/>
      <c r="VPX27" s="87"/>
      <c r="VPY27" s="87"/>
      <c r="VPZ27" s="87"/>
      <c r="VQA27" s="87"/>
      <c r="VQB27" s="87"/>
      <c r="VQC27" s="87"/>
      <c r="VQD27" s="87"/>
      <c r="VQE27" s="87"/>
      <c r="VQF27" s="87"/>
      <c r="VQG27" s="87"/>
      <c r="VQH27" s="87"/>
      <c r="VQI27" s="87"/>
      <c r="VQJ27" s="87"/>
      <c r="VQK27" s="87"/>
      <c r="VQL27" s="87"/>
      <c r="VQM27" s="87"/>
      <c r="VQN27" s="87"/>
      <c r="VQO27" s="87"/>
      <c r="VQP27" s="87"/>
      <c r="VQQ27" s="87"/>
      <c r="VQR27" s="87"/>
      <c r="VQS27" s="87"/>
      <c r="VQT27" s="87"/>
      <c r="VQU27" s="87"/>
      <c r="VQV27" s="87"/>
      <c r="VQW27" s="87"/>
      <c r="VQX27" s="87"/>
      <c r="VQY27" s="87"/>
      <c r="VQZ27" s="87"/>
      <c r="VRA27" s="87"/>
      <c r="VRB27" s="87"/>
      <c r="VRC27" s="87"/>
      <c r="VRD27" s="87"/>
      <c r="VRE27" s="87"/>
      <c r="VRF27" s="87"/>
      <c r="VRG27" s="87"/>
      <c r="VRH27" s="87"/>
      <c r="VRI27" s="87"/>
      <c r="VRJ27" s="87"/>
      <c r="VRK27" s="87"/>
      <c r="VRL27" s="87"/>
      <c r="VRM27" s="87"/>
      <c r="VRN27" s="87"/>
      <c r="VRO27" s="87"/>
      <c r="VRP27" s="87"/>
      <c r="VRQ27" s="87"/>
      <c r="VRR27" s="87"/>
      <c r="VRS27" s="87"/>
      <c r="VRT27" s="87"/>
      <c r="VRU27" s="87"/>
      <c r="VRV27" s="87"/>
      <c r="VRW27" s="87"/>
      <c r="VRX27" s="87"/>
      <c r="VRY27" s="87"/>
      <c r="VRZ27" s="87"/>
      <c r="VSA27" s="87"/>
      <c r="VSB27" s="87"/>
      <c r="VSC27" s="87"/>
      <c r="VSD27" s="87"/>
      <c r="VSE27" s="87"/>
      <c r="VSF27" s="87"/>
      <c r="VSG27" s="87"/>
      <c r="VSH27" s="87"/>
      <c r="VSI27" s="87"/>
      <c r="VSJ27" s="87"/>
      <c r="VSK27" s="87"/>
      <c r="VSL27" s="87"/>
      <c r="VSM27" s="87"/>
      <c r="VSN27" s="87"/>
      <c r="VSO27" s="87"/>
      <c r="VSP27" s="87"/>
      <c r="VSQ27" s="87"/>
      <c r="VSR27" s="87"/>
      <c r="VSS27" s="87"/>
      <c r="VST27" s="87"/>
      <c r="VSU27" s="87"/>
      <c r="VSV27" s="87"/>
      <c r="VSW27" s="87"/>
      <c r="VSX27" s="87"/>
      <c r="VSY27" s="87"/>
      <c r="VSZ27" s="87"/>
      <c r="VTA27" s="87"/>
      <c r="VTB27" s="87"/>
      <c r="VTC27" s="87"/>
      <c r="VTD27" s="87"/>
      <c r="VTE27" s="87"/>
      <c r="VTF27" s="87"/>
      <c r="VTG27" s="87"/>
      <c r="VTH27" s="87"/>
      <c r="VTI27" s="87"/>
      <c r="VTJ27" s="87"/>
      <c r="VTK27" s="87"/>
      <c r="VTL27" s="87"/>
      <c r="VTM27" s="87"/>
      <c r="VTN27" s="87"/>
      <c r="VTO27" s="87"/>
      <c r="VTP27" s="87"/>
      <c r="VTQ27" s="87"/>
      <c r="VTR27" s="87"/>
      <c r="VTS27" s="87"/>
      <c r="VTT27" s="87"/>
      <c r="VTU27" s="87"/>
      <c r="VTV27" s="87"/>
      <c r="VTW27" s="87"/>
      <c r="VTX27" s="87"/>
      <c r="VTY27" s="87"/>
      <c r="VTZ27" s="87"/>
      <c r="VUA27" s="87"/>
      <c r="VUB27" s="87"/>
      <c r="VUC27" s="87"/>
      <c r="VUD27" s="87"/>
      <c r="VUE27" s="87"/>
      <c r="VUF27" s="87"/>
      <c r="VUG27" s="87"/>
      <c r="VUH27" s="87"/>
      <c r="VUI27" s="87"/>
      <c r="VUJ27" s="87"/>
      <c r="VUK27" s="87"/>
      <c r="VUL27" s="87"/>
      <c r="VUM27" s="87"/>
      <c r="VUN27" s="87"/>
      <c r="VUO27" s="87"/>
      <c r="VUP27" s="87"/>
      <c r="VUQ27" s="87"/>
      <c r="VUR27" s="87"/>
      <c r="VUS27" s="87"/>
      <c r="VUT27" s="87"/>
      <c r="VUU27" s="87"/>
      <c r="VUV27" s="87"/>
      <c r="VUW27" s="87"/>
      <c r="VUX27" s="87"/>
      <c r="VUY27" s="87"/>
      <c r="VUZ27" s="87"/>
      <c r="VVA27" s="87"/>
      <c r="VVB27" s="87"/>
      <c r="VVC27" s="87"/>
      <c r="VVD27" s="87"/>
      <c r="VVE27" s="87"/>
      <c r="VVF27" s="87"/>
      <c r="VVG27" s="87"/>
      <c r="VVH27" s="87"/>
      <c r="VVI27" s="87"/>
      <c r="VVJ27" s="87"/>
      <c r="VVK27" s="87"/>
      <c r="VVL27" s="87"/>
      <c r="VVM27" s="87"/>
      <c r="VVN27" s="87"/>
      <c r="VVO27" s="87"/>
      <c r="VVP27" s="87"/>
      <c r="VVQ27" s="87"/>
      <c r="VVR27" s="87"/>
      <c r="VVS27" s="87"/>
      <c r="VVT27" s="87"/>
      <c r="VVU27" s="87"/>
      <c r="VVV27" s="87"/>
      <c r="VVW27" s="87"/>
      <c r="VVX27" s="87"/>
      <c r="VVY27" s="87"/>
      <c r="VVZ27" s="87"/>
      <c r="VWA27" s="87"/>
      <c r="VWB27" s="87"/>
      <c r="VWC27" s="87"/>
      <c r="VWD27" s="87"/>
      <c r="VWE27" s="87"/>
      <c r="VWF27" s="87"/>
      <c r="VWG27" s="87"/>
      <c r="VWH27" s="87"/>
      <c r="VWI27" s="87"/>
      <c r="VWJ27" s="87"/>
      <c r="VWK27" s="87"/>
      <c r="VWL27" s="87"/>
      <c r="VWM27" s="87"/>
      <c r="VWN27" s="87"/>
      <c r="VWO27" s="87"/>
      <c r="VWP27" s="87"/>
      <c r="VWQ27" s="87"/>
      <c r="VWR27" s="87"/>
      <c r="VWS27" s="87"/>
      <c r="VWT27" s="87"/>
      <c r="VWU27" s="87"/>
      <c r="VWV27" s="87"/>
      <c r="VWW27" s="87"/>
      <c r="VWX27" s="87"/>
      <c r="VWY27" s="87"/>
      <c r="VWZ27" s="87"/>
      <c r="VXA27" s="87"/>
      <c r="VXB27" s="87"/>
      <c r="VXC27" s="87"/>
      <c r="VXD27" s="87"/>
      <c r="VXE27" s="87"/>
      <c r="VXF27" s="87"/>
      <c r="VXG27" s="87"/>
      <c r="VXH27" s="87"/>
      <c r="VXI27" s="87"/>
      <c r="VXJ27" s="87"/>
      <c r="VXK27" s="87"/>
      <c r="VXL27" s="87"/>
      <c r="VXM27" s="87"/>
      <c r="VXN27" s="87"/>
      <c r="VXO27" s="87"/>
      <c r="VXP27" s="87"/>
      <c r="VXQ27" s="87"/>
      <c r="VXR27" s="87"/>
      <c r="VXS27" s="87"/>
      <c r="VXT27" s="87"/>
      <c r="VXU27" s="87"/>
      <c r="VXV27" s="87"/>
      <c r="VXW27" s="87"/>
      <c r="VXX27" s="87"/>
      <c r="VXY27" s="87"/>
      <c r="VXZ27" s="87"/>
      <c r="VYA27" s="87"/>
      <c r="VYB27" s="87"/>
      <c r="VYC27" s="87"/>
      <c r="VYD27" s="87"/>
      <c r="VYE27" s="87"/>
      <c r="VYF27" s="87"/>
      <c r="VYG27" s="87"/>
      <c r="VYH27" s="87"/>
      <c r="VYI27" s="87"/>
      <c r="VYJ27" s="87"/>
      <c r="VYK27" s="87"/>
      <c r="VYL27" s="87"/>
      <c r="VYM27" s="87"/>
      <c r="VYN27" s="87"/>
      <c r="VYO27" s="87"/>
      <c r="VYP27" s="87"/>
      <c r="VYQ27" s="87"/>
      <c r="VYR27" s="87"/>
      <c r="VYS27" s="87"/>
      <c r="VYT27" s="87"/>
      <c r="VYU27" s="87"/>
      <c r="VYV27" s="87"/>
      <c r="VYW27" s="87"/>
      <c r="VYX27" s="87"/>
      <c r="VYY27" s="87"/>
      <c r="VYZ27" s="87"/>
      <c r="VZA27" s="87"/>
      <c r="VZB27" s="87"/>
      <c r="VZC27" s="87"/>
      <c r="VZD27" s="87"/>
      <c r="VZE27" s="87"/>
      <c r="VZF27" s="87"/>
      <c r="VZG27" s="87"/>
      <c r="VZH27" s="87"/>
      <c r="VZI27" s="87"/>
      <c r="VZJ27" s="87"/>
      <c r="VZK27" s="87"/>
      <c r="VZL27" s="87"/>
      <c r="VZM27" s="87"/>
      <c r="VZN27" s="87"/>
      <c r="VZO27" s="87"/>
      <c r="VZP27" s="87"/>
      <c r="VZQ27" s="87"/>
      <c r="VZR27" s="87"/>
      <c r="VZS27" s="87"/>
      <c r="VZT27" s="87"/>
      <c r="VZU27" s="87"/>
      <c r="VZV27" s="87"/>
      <c r="VZW27" s="87"/>
      <c r="VZX27" s="87"/>
      <c r="VZY27" s="87"/>
      <c r="VZZ27" s="87"/>
      <c r="WAA27" s="87"/>
      <c r="WAB27" s="87"/>
      <c r="WAC27" s="87"/>
      <c r="WAD27" s="87"/>
      <c r="WAE27" s="87"/>
      <c r="WAF27" s="87"/>
      <c r="WAG27" s="87"/>
      <c r="WAH27" s="87"/>
      <c r="WAI27" s="87"/>
      <c r="WAJ27" s="87"/>
      <c r="WAK27" s="87"/>
      <c r="WAL27" s="87"/>
      <c r="WAM27" s="87"/>
      <c r="WAN27" s="87"/>
      <c r="WAO27" s="87"/>
      <c r="WAP27" s="87"/>
      <c r="WAQ27" s="87"/>
      <c r="WAR27" s="87"/>
      <c r="WAS27" s="87"/>
      <c r="WAT27" s="87"/>
      <c r="WAU27" s="87"/>
      <c r="WAV27" s="87"/>
      <c r="WAW27" s="87"/>
      <c r="WAX27" s="87"/>
      <c r="WAY27" s="87"/>
      <c r="WAZ27" s="87"/>
      <c r="WBA27" s="87"/>
      <c r="WBB27" s="87"/>
      <c r="WBC27" s="87"/>
      <c r="WBD27" s="87"/>
      <c r="WBE27" s="87"/>
      <c r="WBF27" s="87"/>
      <c r="WBG27" s="87"/>
      <c r="WBH27" s="87"/>
      <c r="WBI27" s="87"/>
      <c r="WBJ27" s="87"/>
      <c r="WBK27" s="87"/>
      <c r="WBL27" s="87"/>
      <c r="WBM27" s="87"/>
      <c r="WBN27" s="87"/>
      <c r="WBO27" s="87"/>
      <c r="WBP27" s="87"/>
      <c r="WBQ27" s="87"/>
      <c r="WBR27" s="87"/>
      <c r="WBS27" s="87"/>
      <c r="WBT27" s="87"/>
      <c r="WBU27" s="87"/>
      <c r="WBV27" s="87"/>
      <c r="WBW27" s="87"/>
      <c r="WBX27" s="87"/>
      <c r="WBY27" s="87"/>
      <c r="WBZ27" s="87"/>
      <c r="WCA27" s="87"/>
      <c r="WCB27" s="87"/>
      <c r="WCC27" s="87"/>
      <c r="WCD27" s="87"/>
      <c r="WCE27" s="87"/>
      <c r="WCF27" s="87"/>
      <c r="WCG27" s="87"/>
      <c r="WCH27" s="87"/>
      <c r="WCI27" s="87"/>
      <c r="WCJ27" s="87"/>
      <c r="WCK27" s="87"/>
      <c r="WCL27" s="87"/>
      <c r="WCM27" s="87"/>
      <c r="WCN27" s="87"/>
      <c r="WCO27" s="87"/>
      <c r="WCP27" s="87"/>
      <c r="WCQ27" s="87"/>
      <c r="WCR27" s="87"/>
      <c r="WCS27" s="87"/>
      <c r="WCT27" s="87"/>
      <c r="WCU27" s="87"/>
      <c r="WCV27" s="87"/>
      <c r="WCW27" s="87"/>
      <c r="WCX27" s="87"/>
      <c r="WCY27" s="87"/>
      <c r="WCZ27" s="87"/>
      <c r="WDA27" s="87"/>
      <c r="WDB27" s="87"/>
      <c r="WDC27" s="87"/>
      <c r="WDD27" s="87"/>
      <c r="WDE27" s="87"/>
      <c r="WDF27" s="87"/>
      <c r="WDG27" s="87"/>
      <c r="WDH27" s="87"/>
      <c r="WDI27" s="87"/>
      <c r="WDJ27" s="87"/>
      <c r="WDK27" s="87"/>
      <c r="WDL27" s="87"/>
      <c r="WDM27" s="87"/>
      <c r="WDN27" s="87"/>
      <c r="WDO27" s="87"/>
      <c r="WDP27" s="87"/>
      <c r="WDQ27" s="87"/>
      <c r="WDR27" s="87"/>
      <c r="WDS27" s="87"/>
      <c r="WDT27" s="87"/>
      <c r="WDU27" s="87"/>
      <c r="WDV27" s="87"/>
      <c r="WDW27" s="87"/>
      <c r="WDX27" s="87"/>
      <c r="WDY27" s="87"/>
      <c r="WDZ27" s="87"/>
      <c r="WEA27" s="87"/>
      <c r="WEB27" s="87"/>
      <c r="WEC27" s="87"/>
      <c r="WED27" s="87"/>
      <c r="WEE27" s="87"/>
      <c r="WEF27" s="87"/>
      <c r="WEG27" s="87"/>
      <c r="WEH27" s="87"/>
      <c r="WEI27" s="87"/>
      <c r="WEJ27" s="87"/>
      <c r="WEK27" s="87"/>
      <c r="WEL27" s="87"/>
      <c r="WEM27" s="87"/>
      <c r="WEN27" s="87"/>
      <c r="WEO27" s="87"/>
      <c r="WEP27" s="87"/>
      <c r="WEQ27" s="87"/>
      <c r="WER27" s="87"/>
      <c r="WES27" s="87"/>
      <c r="WET27" s="87"/>
      <c r="WEU27" s="87"/>
      <c r="WEV27" s="87"/>
      <c r="WEW27" s="87"/>
      <c r="WEX27" s="87"/>
      <c r="WEY27" s="87"/>
      <c r="WEZ27" s="87"/>
      <c r="WFA27" s="87"/>
      <c r="WFB27" s="87"/>
      <c r="WFC27" s="87"/>
      <c r="WFD27" s="87"/>
      <c r="WFE27" s="87"/>
      <c r="WFF27" s="87"/>
      <c r="WFG27" s="87"/>
      <c r="WFH27" s="87"/>
      <c r="WFI27" s="87"/>
      <c r="WFJ27" s="87"/>
      <c r="WFK27" s="87"/>
      <c r="WFL27" s="87"/>
      <c r="WFM27" s="87"/>
      <c r="WFN27" s="87"/>
      <c r="WFO27" s="87"/>
      <c r="WFP27" s="87"/>
      <c r="WFQ27" s="87"/>
      <c r="WFR27" s="87"/>
      <c r="WFS27" s="87"/>
      <c r="WFT27" s="87"/>
      <c r="WFU27" s="87"/>
      <c r="WFV27" s="87"/>
      <c r="WFW27" s="87"/>
      <c r="WFX27" s="87"/>
      <c r="WFY27" s="87"/>
      <c r="WFZ27" s="87"/>
      <c r="WGA27" s="87"/>
      <c r="WGB27" s="87"/>
      <c r="WGC27" s="87"/>
      <c r="WGD27" s="87"/>
      <c r="WGE27" s="87"/>
      <c r="WGF27" s="87"/>
      <c r="WGG27" s="87"/>
      <c r="WGH27" s="87"/>
      <c r="WGI27" s="87"/>
      <c r="WGJ27" s="87"/>
      <c r="WGK27" s="87"/>
      <c r="WGL27" s="87"/>
      <c r="WGM27" s="87"/>
      <c r="WGN27" s="87"/>
      <c r="WGO27" s="87"/>
      <c r="WGP27" s="87"/>
      <c r="WGQ27" s="87"/>
      <c r="WGR27" s="87"/>
      <c r="WGS27" s="87"/>
      <c r="WGT27" s="87"/>
      <c r="WGU27" s="87"/>
      <c r="WGV27" s="87"/>
      <c r="WGW27" s="87"/>
      <c r="WGX27" s="87"/>
      <c r="WGY27" s="87"/>
      <c r="WGZ27" s="87"/>
      <c r="WHA27" s="87"/>
      <c r="WHB27" s="87"/>
      <c r="WHC27" s="87"/>
      <c r="WHD27" s="87"/>
      <c r="WHE27" s="87"/>
      <c r="WHF27" s="87"/>
      <c r="WHG27" s="87"/>
      <c r="WHH27" s="87"/>
      <c r="WHI27" s="87"/>
      <c r="WHJ27" s="87"/>
      <c r="WHK27" s="87"/>
      <c r="WHL27" s="87"/>
      <c r="WHM27" s="87"/>
      <c r="WHN27" s="87"/>
      <c r="WHO27" s="87"/>
      <c r="WHP27" s="87"/>
      <c r="WHQ27" s="87"/>
      <c r="WHR27" s="87"/>
      <c r="WHS27" s="87"/>
      <c r="WHT27" s="87"/>
      <c r="WHU27" s="87"/>
      <c r="WHV27" s="87"/>
      <c r="WHW27" s="87"/>
      <c r="WHX27" s="87"/>
      <c r="WHY27" s="87"/>
      <c r="WHZ27" s="87"/>
      <c r="WIA27" s="87"/>
      <c r="WIB27" s="87"/>
      <c r="WIC27" s="87"/>
      <c r="WID27" s="87"/>
      <c r="WIE27" s="87"/>
      <c r="WIF27" s="87"/>
      <c r="WIG27" s="87"/>
      <c r="WIH27" s="87"/>
      <c r="WII27" s="87"/>
      <c r="WIJ27" s="87"/>
      <c r="WIK27" s="87"/>
      <c r="WIL27" s="87"/>
      <c r="WIM27" s="87"/>
      <c r="WIN27" s="87"/>
      <c r="WIO27" s="87"/>
      <c r="WIP27" s="87"/>
      <c r="WIQ27" s="87"/>
      <c r="WIR27" s="87"/>
      <c r="WIS27" s="87"/>
      <c r="WIT27" s="87"/>
      <c r="WIU27" s="87"/>
      <c r="WIV27" s="87"/>
      <c r="WIW27" s="87"/>
      <c r="WIX27" s="87"/>
      <c r="WIY27" s="87"/>
      <c r="WIZ27" s="87"/>
      <c r="WJA27" s="87"/>
      <c r="WJB27" s="87"/>
      <c r="WJC27" s="87"/>
      <c r="WJD27" s="87"/>
      <c r="WJE27" s="87"/>
      <c r="WJF27" s="87"/>
      <c r="WJG27" s="87"/>
      <c r="WJH27" s="87"/>
      <c r="WJI27" s="87"/>
      <c r="WJJ27" s="87"/>
      <c r="WJK27" s="87"/>
      <c r="WJL27" s="87"/>
      <c r="WJM27" s="87"/>
      <c r="WJN27" s="87"/>
      <c r="WJO27" s="87"/>
      <c r="WJP27" s="87"/>
      <c r="WJQ27" s="87"/>
      <c r="WJR27" s="87"/>
      <c r="WJS27" s="87"/>
      <c r="WJT27" s="87"/>
      <c r="WJU27" s="87"/>
      <c r="WJV27" s="87"/>
      <c r="WJW27" s="87"/>
      <c r="WJX27" s="87"/>
      <c r="WJY27" s="87"/>
      <c r="WJZ27" s="87"/>
      <c r="WKA27" s="87"/>
      <c r="WKB27" s="87"/>
      <c r="WKC27" s="87"/>
      <c r="WKD27" s="87"/>
      <c r="WKE27" s="87"/>
      <c r="WKF27" s="87"/>
      <c r="WKG27" s="87"/>
      <c r="WKH27" s="87"/>
      <c r="WKI27" s="87"/>
      <c r="WKJ27" s="87"/>
      <c r="WKK27" s="87"/>
      <c r="WKL27" s="87"/>
      <c r="WKM27" s="87"/>
      <c r="WKN27" s="87"/>
      <c r="WKO27" s="87"/>
      <c r="WKP27" s="87"/>
      <c r="WKQ27" s="87"/>
      <c r="WKR27" s="87"/>
      <c r="WKS27" s="87"/>
      <c r="WKT27" s="87"/>
      <c r="WKU27" s="87"/>
      <c r="WKV27" s="87"/>
      <c r="WKW27" s="87"/>
      <c r="WKX27" s="87"/>
      <c r="WKY27" s="87"/>
      <c r="WKZ27" s="87"/>
      <c r="WLA27" s="87"/>
      <c r="WLB27" s="87"/>
      <c r="WLC27" s="87"/>
      <c r="WLD27" s="87"/>
      <c r="WLE27" s="87"/>
      <c r="WLF27" s="87"/>
      <c r="WLG27" s="87"/>
      <c r="WLH27" s="87"/>
      <c r="WLI27" s="87"/>
      <c r="WLJ27" s="87"/>
      <c r="WLK27" s="87"/>
      <c r="WLL27" s="87"/>
      <c r="WLM27" s="87"/>
      <c r="WLN27" s="87"/>
      <c r="WLO27" s="87"/>
      <c r="WLP27" s="87"/>
      <c r="WLQ27" s="87"/>
      <c r="WLR27" s="87"/>
      <c r="WLS27" s="87"/>
      <c r="WLT27" s="87"/>
      <c r="WLU27" s="87"/>
      <c r="WLV27" s="87"/>
      <c r="WLW27" s="87"/>
      <c r="WLX27" s="87"/>
      <c r="WLY27" s="87"/>
      <c r="WLZ27" s="87"/>
      <c r="WMA27" s="87"/>
      <c r="WMB27" s="87"/>
      <c r="WMC27" s="87"/>
      <c r="WMD27" s="87"/>
      <c r="WME27" s="87"/>
      <c r="WMF27" s="87"/>
      <c r="WMG27" s="87"/>
      <c r="WMH27" s="87"/>
      <c r="WMI27" s="87"/>
      <c r="WMJ27" s="87"/>
      <c r="WMK27" s="87"/>
      <c r="WML27" s="87"/>
      <c r="WMM27" s="87"/>
      <c r="WMN27" s="87"/>
      <c r="WMO27" s="87"/>
      <c r="WMP27" s="87"/>
      <c r="WMQ27" s="87"/>
      <c r="WMR27" s="87"/>
      <c r="WMS27" s="87"/>
      <c r="WMT27" s="87"/>
      <c r="WMU27" s="87"/>
      <c r="WMV27" s="87"/>
      <c r="WMW27" s="87"/>
      <c r="WMX27" s="87"/>
      <c r="WMY27" s="87"/>
      <c r="WMZ27" s="87"/>
      <c r="WNA27" s="87"/>
      <c r="WNB27" s="87"/>
      <c r="WNC27" s="87"/>
      <c r="WND27" s="87"/>
      <c r="WNE27" s="87"/>
      <c r="WNF27" s="87"/>
      <c r="WNG27" s="87"/>
      <c r="WNH27" s="87"/>
      <c r="WNI27" s="87"/>
      <c r="WNJ27" s="87"/>
      <c r="WNK27" s="87"/>
      <c r="WNL27" s="87"/>
      <c r="WNM27" s="87"/>
      <c r="WNN27" s="87"/>
      <c r="WNO27" s="87"/>
      <c r="WNP27" s="87"/>
      <c r="WNQ27" s="87"/>
      <c r="WNR27" s="87"/>
      <c r="WNS27" s="87"/>
      <c r="WNT27" s="87"/>
      <c r="WNU27" s="87"/>
      <c r="WNV27" s="87"/>
      <c r="WNW27" s="87"/>
      <c r="WNX27" s="87"/>
      <c r="WNY27" s="87"/>
      <c r="WNZ27" s="87"/>
      <c r="WOA27" s="87"/>
      <c r="WOB27" s="87"/>
      <c r="WOC27" s="87"/>
      <c r="WOD27" s="87"/>
      <c r="WOE27" s="87"/>
      <c r="WOF27" s="87"/>
      <c r="WOG27" s="87"/>
      <c r="WOH27" s="87"/>
      <c r="WOI27" s="87"/>
      <c r="WOJ27" s="87"/>
      <c r="WOK27" s="87"/>
      <c r="WOL27" s="87"/>
      <c r="WOM27" s="87"/>
      <c r="WON27" s="87"/>
      <c r="WOO27" s="87"/>
      <c r="WOP27" s="87"/>
      <c r="WOQ27" s="87"/>
      <c r="WOR27" s="87"/>
      <c r="WOS27" s="87"/>
      <c r="WOT27" s="87"/>
      <c r="WOU27" s="87"/>
      <c r="WOV27" s="87"/>
      <c r="WOW27" s="87"/>
      <c r="WOX27" s="87"/>
      <c r="WOY27" s="87"/>
      <c r="WOZ27" s="87"/>
      <c r="WPA27" s="87"/>
      <c r="WPB27" s="87"/>
      <c r="WPC27" s="87"/>
      <c r="WPD27" s="87"/>
      <c r="WPE27" s="87"/>
      <c r="WPF27" s="87"/>
      <c r="WPG27" s="87"/>
      <c r="WPH27" s="87"/>
      <c r="WPI27" s="87"/>
      <c r="WPJ27" s="87"/>
      <c r="WPK27" s="87"/>
      <c r="WPL27" s="87"/>
      <c r="WPM27" s="87"/>
      <c r="WPN27" s="87"/>
      <c r="WPO27" s="87"/>
      <c r="WPP27" s="87"/>
      <c r="WPQ27" s="87"/>
      <c r="WPR27" s="87"/>
      <c r="WPS27" s="87"/>
      <c r="WPT27" s="87"/>
      <c r="WPU27" s="87"/>
      <c r="WPV27" s="87"/>
      <c r="WPW27" s="87"/>
      <c r="WPX27" s="87"/>
      <c r="WPY27" s="87"/>
      <c r="WPZ27" s="87"/>
      <c r="WQA27" s="87"/>
      <c r="WQB27" s="87"/>
      <c r="WQC27" s="87"/>
      <c r="WQD27" s="87"/>
      <c r="WQE27" s="87"/>
      <c r="WQF27" s="87"/>
      <c r="WQG27" s="87"/>
      <c r="WQH27" s="87"/>
      <c r="WQI27" s="87"/>
      <c r="WQJ27" s="87"/>
      <c r="WQK27" s="87"/>
      <c r="WQL27" s="87"/>
      <c r="WQM27" s="87"/>
      <c r="WQN27" s="87"/>
      <c r="WQO27" s="87"/>
      <c r="WQP27" s="87"/>
      <c r="WQQ27" s="87"/>
      <c r="WQR27" s="87"/>
      <c r="WQS27" s="87"/>
      <c r="WQT27" s="87"/>
      <c r="WQU27" s="87"/>
      <c r="WQV27" s="87"/>
      <c r="WQW27" s="87"/>
      <c r="WQX27" s="87"/>
      <c r="WQY27" s="87"/>
      <c r="WQZ27" s="87"/>
      <c r="WRA27" s="87"/>
      <c r="WRB27" s="87"/>
      <c r="WRC27" s="87"/>
      <c r="WRD27" s="87"/>
      <c r="WRE27" s="87"/>
      <c r="WRF27" s="87"/>
      <c r="WRG27" s="87"/>
      <c r="WRH27" s="87"/>
      <c r="WRI27" s="87"/>
      <c r="WRJ27" s="87"/>
      <c r="WRK27" s="87"/>
      <c r="WRL27" s="87"/>
      <c r="WRM27" s="87"/>
      <c r="WRN27" s="87"/>
      <c r="WRO27" s="87"/>
      <c r="WRP27" s="87"/>
      <c r="WRQ27" s="87"/>
      <c r="WRR27" s="87"/>
      <c r="WRS27" s="87"/>
      <c r="WRT27" s="87"/>
      <c r="WRU27" s="87"/>
      <c r="WRV27" s="87"/>
      <c r="WRW27" s="87"/>
      <c r="WRX27" s="87"/>
      <c r="WRY27" s="87"/>
      <c r="WRZ27" s="87"/>
      <c r="WSA27" s="87"/>
      <c r="WSB27" s="87"/>
      <c r="WSC27" s="87"/>
      <c r="WSD27" s="87"/>
      <c r="WSE27" s="87"/>
      <c r="WSF27" s="87"/>
      <c r="WSG27" s="87"/>
      <c r="WSH27" s="87"/>
      <c r="WSI27" s="87"/>
      <c r="WSJ27" s="87"/>
      <c r="WSK27" s="87"/>
      <c r="WSL27" s="87"/>
      <c r="WSM27" s="87"/>
      <c r="WSN27" s="87"/>
      <c r="WSO27" s="87"/>
      <c r="WSP27" s="87"/>
      <c r="WSQ27" s="87"/>
      <c r="WSR27" s="87"/>
      <c r="WSS27" s="87"/>
      <c r="WST27" s="87"/>
      <c r="WSU27" s="87"/>
      <c r="WSV27" s="87"/>
      <c r="WSW27" s="87"/>
      <c r="WSX27" s="87"/>
      <c r="WSY27" s="87"/>
      <c r="WSZ27" s="87"/>
      <c r="WTA27" s="87"/>
      <c r="WTB27" s="87"/>
      <c r="WTC27" s="87"/>
      <c r="WTD27" s="87"/>
      <c r="WTE27" s="87"/>
      <c r="WTF27" s="87"/>
      <c r="WTG27" s="87"/>
      <c r="WTH27" s="87"/>
      <c r="WTI27" s="87"/>
      <c r="WTJ27" s="87"/>
      <c r="WTK27" s="87"/>
      <c r="WTL27" s="87"/>
      <c r="WTM27" s="87"/>
      <c r="WTN27" s="87"/>
      <c r="WTO27" s="87"/>
      <c r="WTP27" s="87"/>
      <c r="WTQ27" s="87"/>
      <c r="WTR27" s="87"/>
      <c r="WTS27" s="87"/>
      <c r="WTT27" s="87"/>
      <c r="WTU27" s="87"/>
      <c r="WTV27" s="87"/>
      <c r="WTW27" s="87"/>
      <c r="WTX27" s="87"/>
      <c r="WTY27" s="87"/>
      <c r="WTZ27" s="87"/>
      <c r="WUA27" s="87"/>
      <c r="WUB27" s="87"/>
      <c r="WUC27" s="87"/>
      <c r="WUD27" s="87"/>
      <c r="WUE27" s="87"/>
      <c r="WUF27" s="87"/>
      <c r="WUG27" s="87"/>
      <c r="WUH27" s="87"/>
      <c r="WUI27" s="87"/>
      <c r="WUJ27" s="87"/>
      <c r="WUK27" s="87"/>
      <c r="WUL27" s="87"/>
      <c r="WUM27" s="87"/>
      <c r="WUN27" s="87"/>
      <c r="WUO27" s="87"/>
      <c r="WUP27" s="87"/>
      <c r="WUQ27" s="87"/>
      <c r="WUR27" s="87"/>
      <c r="WUS27" s="87"/>
      <c r="WUT27" s="87"/>
      <c r="WUU27" s="87"/>
      <c r="WUV27" s="87"/>
      <c r="WUW27" s="87"/>
      <c r="WUX27" s="87"/>
      <c r="WUY27" s="87"/>
      <c r="WUZ27" s="87"/>
      <c r="WVA27" s="87"/>
      <c r="WVB27" s="87"/>
      <c r="WVC27" s="87"/>
      <c r="WVD27" s="87"/>
      <c r="WVE27" s="87"/>
      <c r="WVF27" s="87"/>
      <c r="WVG27" s="87"/>
      <c r="WVH27" s="87"/>
      <c r="WVI27" s="87"/>
      <c r="WVJ27" s="87"/>
      <c r="WVK27" s="87"/>
      <c r="WVL27" s="87"/>
      <c r="WVM27" s="87"/>
      <c r="WVN27" s="87"/>
      <c r="WVO27" s="87"/>
      <c r="WVP27" s="87"/>
      <c r="WVQ27" s="87"/>
      <c r="WVR27" s="87"/>
      <c r="WVS27" s="87"/>
      <c r="WVT27" s="87"/>
      <c r="WVU27" s="87"/>
      <c r="WVV27" s="87"/>
      <c r="WVW27" s="87"/>
      <c r="WVX27" s="87"/>
      <c r="WVY27" s="87"/>
      <c r="WVZ27" s="87"/>
      <c r="WWA27" s="87"/>
      <c r="WWB27" s="87"/>
      <c r="WWC27" s="87"/>
      <c r="WWD27" s="87"/>
      <c r="WWE27" s="87"/>
      <c r="WWF27" s="87"/>
      <c r="WWG27" s="87"/>
      <c r="WWH27" s="87"/>
      <c r="WWI27" s="87"/>
      <c r="WWJ27" s="87"/>
      <c r="WWK27" s="87"/>
      <c r="WWL27" s="87"/>
      <c r="WWM27" s="87"/>
      <c r="WWN27" s="87"/>
      <c r="WWO27" s="87"/>
      <c r="WWP27" s="87"/>
      <c r="WWQ27" s="87"/>
      <c r="WWR27" s="87"/>
      <c r="WWS27" s="87"/>
      <c r="WWT27" s="87"/>
      <c r="WWU27" s="87"/>
      <c r="WWV27" s="87"/>
      <c r="WWW27" s="87"/>
      <c r="WWX27" s="87"/>
      <c r="WWY27" s="87"/>
      <c r="WWZ27" s="87"/>
      <c r="WXA27" s="87"/>
      <c r="WXB27" s="87"/>
      <c r="WXC27" s="87"/>
      <c r="WXD27" s="87"/>
      <c r="WXE27" s="87"/>
      <c r="WXF27" s="87"/>
      <c r="WXG27" s="87"/>
      <c r="WXH27" s="87"/>
      <c r="WXI27" s="87"/>
      <c r="WXJ27" s="87"/>
      <c r="WXK27" s="87"/>
      <c r="WXL27" s="87"/>
      <c r="WXM27" s="87"/>
      <c r="WXN27" s="87"/>
      <c r="WXO27" s="87"/>
      <c r="WXP27" s="87"/>
      <c r="WXQ27" s="87"/>
      <c r="WXR27" s="87"/>
      <c r="WXS27" s="87"/>
      <c r="WXT27" s="87"/>
      <c r="WXU27" s="87"/>
      <c r="WXV27" s="87"/>
      <c r="WXW27" s="87"/>
      <c r="WXX27" s="87"/>
      <c r="WXY27" s="87"/>
      <c r="WXZ27" s="87"/>
      <c r="WYA27" s="87"/>
      <c r="WYB27" s="87"/>
      <c r="WYC27" s="87"/>
      <c r="WYD27" s="87"/>
      <c r="WYE27" s="87"/>
      <c r="WYF27" s="87"/>
      <c r="WYG27" s="87"/>
      <c r="WYH27" s="87"/>
      <c r="WYI27" s="87"/>
      <c r="WYJ27" s="87"/>
      <c r="WYK27" s="87"/>
      <c r="WYL27" s="87"/>
      <c r="WYM27" s="87"/>
      <c r="WYN27" s="87"/>
      <c r="WYO27" s="87"/>
      <c r="WYP27" s="87"/>
      <c r="WYQ27" s="87"/>
      <c r="WYR27" s="87"/>
      <c r="WYS27" s="87"/>
      <c r="WYT27" s="87"/>
      <c r="WYU27" s="87"/>
      <c r="WYV27" s="87"/>
      <c r="WYW27" s="87"/>
      <c r="WYX27" s="87"/>
      <c r="WYY27" s="87"/>
      <c r="WYZ27" s="87"/>
      <c r="WZA27" s="87"/>
      <c r="WZB27" s="87"/>
      <c r="WZC27" s="87"/>
      <c r="WZD27" s="87"/>
      <c r="WZE27" s="87"/>
      <c r="WZF27" s="87"/>
      <c r="WZG27" s="87"/>
      <c r="WZH27" s="87"/>
      <c r="WZI27" s="87"/>
      <c r="WZJ27" s="87"/>
      <c r="WZK27" s="87"/>
      <c r="WZL27" s="87"/>
      <c r="WZM27" s="87"/>
      <c r="WZN27" s="87"/>
      <c r="WZO27" s="87"/>
      <c r="WZP27" s="87"/>
      <c r="WZQ27" s="87"/>
      <c r="WZR27" s="87"/>
      <c r="WZS27" s="87"/>
      <c r="WZT27" s="87"/>
      <c r="WZU27" s="87"/>
      <c r="WZV27" s="87"/>
      <c r="WZW27" s="87"/>
      <c r="WZX27" s="87"/>
      <c r="WZY27" s="87"/>
      <c r="WZZ27" s="87"/>
      <c r="XAA27" s="87"/>
      <c r="XAB27" s="87"/>
      <c r="XAC27" s="87"/>
      <c r="XAD27" s="87"/>
      <c r="XAE27" s="87"/>
      <c r="XAF27" s="87"/>
      <c r="XAG27" s="87"/>
      <c r="XAH27" s="87"/>
      <c r="XAI27" s="87"/>
      <c r="XAJ27" s="87"/>
      <c r="XAK27" s="87"/>
      <c r="XAL27" s="87"/>
      <c r="XAM27" s="87"/>
      <c r="XAN27" s="87"/>
      <c r="XAO27" s="87"/>
      <c r="XAP27" s="87"/>
      <c r="XAQ27" s="87"/>
      <c r="XAR27" s="87"/>
      <c r="XAS27" s="87"/>
      <c r="XAT27" s="87"/>
      <c r="XAU27" s="87"/>
      <c r="XAV27" s="87"/>
      <c r="XAW27" s="87"/>
      <c r="XAX27" s="87"/>
      <c r="XAY27" s="87"/>
      <c r="XAZ27" s="87"/>
      <c r="XBA27" s="87"/>
      <c r="XBB27" s="87"/>
      <c r="XBC27" s="87"/>
      <c r="XBD27" s="87"/>
      <c r="XBE27" s="87"/>
      <c r="XBF27" s="87"/>
      <c r="XBG27" s="87"/>
      <c r="XBH27" s="87"/>
      <c r="XBI27" s="87"/>
      <c r="XBJ27" s="87"/>
      <c r="XBK27" s="87"/>
      <c r="XBL27" s="87"/>
      <c r="XBM27" s="87"/>
      <c r="XBN27" s="87"/>
      <c r="XBO27" s="87"/>
      <c r="XBP27" s="87"/>
      <c r="XBQ27" s="87"/>
      <c r="XBR27" s="87"/>
      <c r="XBS27" s="87"/>
      <c r="XBT27" s="87"/>
      <c r="XBU27" s="87"/>
      <c r="XBV27" s="87"/>
      <c r="XBW27" s="87"/>
      <c r="XBX27" s="87"/>
      <c r="XBY27" s="87"/>
      <c r="XBZ27" s="87"/>
      <c r="XCA27" s="87"/>
      <c r="XCB27" s="87"/>
      <c r="XCC27" s="87"/>
      <c r="XCD27" s="87"/>
      <c r="XCE27" s="87"/>
      <c r="XCF27" s="87"/>
      <c r="XCG27" s="87"/>
      <c r="XCH27" s="87"/>
      <c r="XCI27" s="87"/>
      <c r="XCJ27" s="87"/>
      <c r="XCK27" s="87"/>
      <c r="XCL27" s="87"/>
      <c r="XCM27" s="87"/>
      <c r="XCN27" s="87"/>
      <c r="XCO27" s="87"/>
      <c r="XCP27" s="87"/>
      <c r="XCQ27" s="87"/>
      <c r="XCR27" s="87"/>
      <c r="XCS27" s="87"/>
      <c r="XCT27" s="87"/>
      <c r="XCU27" s="87"/>
      <c r="XCV27" s="87"/>
      <c r="XCW27" s="87"/>
      <c r="XCX27" s="87"/>
      <c r="XCY27" s="87"/>
      <c r="XCZ27" s="87"/>
      <c r="XDA27" s="87"/>
      <c r="XDB27" s="87"/>
      <c r="XDC27" s="87"/>
      <c r="XDD27" s="87"/>
      <c r="XDE27" s="87"/>
      <c r="XDF27" s="87"/>
      <c r="XDG27" s="87"/>
      <c r="XDH27" s="87"/>
      <c r="XDI27" s="87"/>
      <c r="XDJ27" s="87"/>
      <c r="XDK27" s="87"/>
      <c r="XDL27" s="87"/>
      <c r="XDM27" s="87"/>
      <c r="XDN27" s="87"/>
      <c r="XDO27" s="87"/>
      <c r="XDP27" s="87"/>
      <c r="XDQ27" s="87"/>
      <c r="XDR27" s="87"/>
      <c r="XDS27" s="87"/>
      <c r="XDT27" s="87"/>
      <c r="XDU27" s="87"/>
      <c r="XDV27" s="87"/>
      <c r="XDW27" s="87"/>
      <c r="XDX27" s="87"/>
      <c r="XDY27" s="87"/>
      <c r="XDZ27" s="87"/>
      <c r="XEA27" s="87"/>
      <c r="XEB27" s="87"/>
      <c r="XEC27" s="87"/>
      <c r="XED27" s="87"/>
      <c r="XEE27" s="87"/>
      <c r="XEF27" s="87"/>
      <c r="XEG27" s="87"/>
      <c r="XEH27" s="87"/>
      <c r="XEI27" s="87"/>
      <c r="XEJ27" s="87"/>
      <c r="XEK27" s="87"/>
      <c r="XEL27" s="87"/>
      <c r="XEM27" s="87"/>
      <c r="XEN27" s="87"/>
      <c r="XEO27" s="87"/>
      <c r="XEP27" s="87"/>
      <c r="XEQ27" s="87"/>
      <c r="XER27" s="87"/>
      <c r="XES27" s="87"/>
      <c r="XET27" s="87"/>
      <c r="XEU27" s="87"/>
      <c r="XEV27" s="87"/>
      <c r="XEW27" s="87"/>
      <c r="XEX27" s="87"/>
      <c r="XEY27" s="87"/>
      <c r="XEZ27" s="87"/>
      <c r="XFA27" s="87"/>
      <c r="XFB27" s="87"/>
    </row>
    <row r="28" spans="1:16382" s="73" customFormat="1" x14ac:dyDescent="0.2">
      <c r="B28" s="73" t="s">
        <v>180</v>
      </c>
    </row>
    <row r="29" spans="1:16382" s="82" customFormat="1" x14ac:dyDescent="0.2"/>
    <row r="30" spans="1:16382" s="82" customFormat="1" x14ac:dyDescent="0.2">
      <c r="B30" s="87" t="s">
        <v>214</v>
      </c>
    </row>
    <row r="31" spans="1:16382" s="82" customFormat="1" x14ac:dyDescent="0.2">
      <c r="B31" s="87" t="s">
        <v>81</v>
      </c>
    </row>
    <row r="32" spans="1:16382" s="82" customFormat="1" x14ac:dyDescent="0.2">
      <c r="B32" s="82" t="s">
        <v>82</v>
      </c>
      <c r="D32" s="82" t="s">
        <v>176</v>
      </c>
      <c r="F32" s="77">
        <f>SUM(H32:M32,O32)</f>
        <v>102039965.05803667</v>
      </c>
      <c r="H32" s="75">
        <v>2164056</v>
      </c>
      <c r="I32" s="75">
        <v>23296363.165830299</v>
      </c>
      <c r="J32" s="75">
        <v>44270683.733811602</v>
      </c>
      <c r="K32" s="75">
        <v>934115.7</v>
      </c>
      <c r="L32" s="75">
        <v>27919185.932616044</v>
      </c>
      <c r="M32" s="75">
        <v>1488186.9345446208</v>
      </c>
      <c r="O32" s="75">
        <v>1967373.5912340961</v>
      </c>
      <c r="Q32" s="133" t="s">
        <v>545</v>
      </c>
    </row>
    <row r="33" spans="1:16382" s="82" customFormat="1" x14ac:dyDescent="0.2">
      <c r="B33" s="82" t="s">
        <v>89</v>
      </c>
      <c r="D33" s="82" t="s">
        <v>176</v>
      </c>
      <c r="F33" s="77">
        <f t="shared" ref="F33:F34" si="2">SUM(H33:M33,O33)</f>
        <v>136092.77180428669</v>
      </c>
      <c r="H33" s="75">
        <v>3628</v>
      </c>
      <c r="I33" s="75">
        <v>32607.955185988591</v>
      </c>
      <c r="J33" s="75">
        <v>96341.546928861586</v>
      </c>
      <c r="K33" s="75">
        <v>0</v>
      </c>
      <c r="L33" s="75">
        <v>0</v>
      </c>
      <c r="M33" s="75">
        <v>3515.2696894365199</v>
      </c>
      <c r="O33" s="75">
        <v>0</v>
      </c>
      <c r="Q33" s="133" t="s">
        <v>546</v>
      </c>
    </row>
    <row r="34" spans="1:16382" s="82" customFormat="1" x14ac:dyDescent="0.2">
      <c r="B34" s="82" t="s">
        <v>83</v>
      </c>
      <c r="D34" s="82" t="s">
        <v>176</v>
      </c>
      <c r="F34" s="77">
        <f t="shared" si="2"/>
        <v>54542.26</v>
      </c>
      <c r="H34" s="75">
        <v>0</v>
      </c>
      <c r="I34" s="75">
        <v>0</v>
      </c>
      <c r="J34" s="75">
        <v>0</v>
      </c>
      <c r="K34" s="75">
        <v>54542.26</v>
      </c>
      <c r="L34" s="75">
        <v>0</v>
      </c>
      <c r="M34" s="75">
        <v>0</v>
      </c>
      <c r="O34" s="75">
        <v>0</v>
      </c>
      <c r="Q34" s="133" t="s">
        <v>547</v>
      </c>
    </row>
    <row r="35" spans="1:16382" s="82" customFormat="1" x14ac:dyDescent="0.2">
      <c r="Q35" s="133"/>
    </row>
    <row r="36" spans="1:16382" s="82" customFormat="1" x14ac:dyDescent="0.2">
      <c r="B36" s="87" t="s">
        <v>84</v>
      </c>
      <c r="Q36" s="133"/>
    </row>
    <row r="37" spans="1:16382" s="82" customFormat="1" x14ac:dyDescent="0.2">
      <c r="B37" s="82" t="s">
        <v>85</v>
      </c>
      <c r="D37" s="82" t="s">
        <v>176</v>
      </c>
      <c r="F37" s="77">
        <f>SUM(H37:M37,O37)</f>
        <v>9242.2657035762095</v>
      </c>
      <c r="H37" s="75">
        <v>0</v>
      </c>
      <c r="I37" s="75">
        <v>7076.5398209221803</v>
      </c>
      <c r="J37" s="75">
        <v>2165.7258826540301</v>
      </c>
      <c r="K37" s="75">
        <v>0</v>
      </c>
      <c r="L37" s="75">
        <v>0</v>
      </c>
      <c r="M37" s="75">
        <v>0</v>
      </c>
      <c r="O37" s="75">
        <v>0</v>
      </c>
      <c r="Q37" s="133" t="s">
        <v>548</v>
      </c>
    </row>
    <row r="38" spans="1:16382" s="82" customFormat="1" x14ac:dyDescent="0.2">
      <c r="B38" s="82" t="s">
        <v>86</v>
      </c>
      <c r="D38" s="82" t="s">
        <v>176</v>
      </c>
      <c r="F38" s="77">
        <f t="shared" ref="F38:F40" si="3">SUM(H38:M38,O38)</f>
        <v>169574.9630316782</v>
      </c>
      <c r="H38" s="75">
        <v>0</v>
      </c>
      <c r="I38" s="75">
        <v>119196.86594294169</v>
      </c>
      <c r="J38" s="75">
        <v>0</v>
      </c>
      <c r="K38" s="75">
        <v>10796.84</v>
      </c>
      <c r="L38" s="75">
        <v>39581.257088736507</v>
      </c>
      <c r="M38" s="75">
        <v>0</v>
      </c>
      <c r="O38" s="75">
        <v>0</v>
      </c>
      <c r="Q38" s="133" t="s">
        <v>700</v>
      </c>
    </row>
    <row r="39" spans="1:16382" s="82" customFormat="1" x14ac:dyDescent="0.2">
      <c r="B39" s="82" t="s">
        <v>87</v>
      </c>
      <c r="D39" s="82" t="s">
        <v>176</v>
      </c>
      <c r="F39" s="77">
        <f t="shared" si="3"/>
        <v>101658.88719922947</v>
      </c>
      <c r="H39" s="75">
        <v>0</v>
      </c>
      <c r="I39" s="75">
        <v>28189.516297962025</v>
      </c>
      <c r="J39" s="75">
        <v>57893.449159333599</v>
      </c>
      <c r="K39" s="75">
        <v>31.42</v>
      </c>
      <c r="L39" s="75">
        <v>13788.398612867424</v>
      </c>
      <c r="M39" s="75">
        <v>0</v>
      </c>
      <c r="O39" s="75">
        <v>1756.10312906642</v>
      </c>
      <c r="Q39" s="133" t="s">
        <v>704</v>
      </c>
    </row>
    <row r="40" spans="1:16382" s="82" customFormat="1" x14ac:dyDescent="0.2">
      <c r="B40" s="82" t="s">
        <v>88</v>
      </c>
      <c r="D40" s="82" t="s">
        <v>176</v>
      </c>
      <c r="F40" s="77">
        <f t="shared" si="3"/>
        <v>3047413.0289725713</v>
      </c>
      <c r="H40" s="75">
        <v>0</v>
      </c>
      <c r="I40" s="75">
        <v>103108.10256852937</v>
      </c>
      <c r="J40" s="75">
        <v>2298371.8826592183</v>
      </c>
      <c r="K40" s="75">
        <v>4454.29</v>
      </c>
      <c r="L40" s="75">
        <v>639664.86866097909</v>
      </c>
      <c r="M40" s="75">
        <v>1813.8850838446078</v>
      </c>
      <c r="O40" s="75">
        <v>0</v>
      </c>
      <c r="Q40" s="133" t="s">
        <v>549</v>
      </c>
    </row>
    <row r="41" spans="1:16382" s="82" customFormat="1" x14ac:dyDescent="0.2">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c r="IW41" s="87"/>
      <c r="IX41" s="87"/>
      <c r="IY41" s="87"/>
      <c r="IZ41" s="87"/>
      <c r="JA41" s="87"/>
      <c r="JB41" s="87"/>
      <c r="JC41" s="87"/>
      <c r="JD41" s="87"/>
      <c r="JE41" s="87"/>
      <c r="JF41" s="87"/>
      <c r="JG41" s="87"/>
      <c r="JH41" s="87"/>
      <c r="JI41" s="87"/>
      <c r="JJ41" s="87"/>
      <c r="JK41" s="87"/>
      <c r="JL41" s="87"/>
      <c r="JM41" s="87"/>
      <c r="JN41" s="87"/>
      <c r="JO41" s="87"/>
      <c r="JP41" s="87"/>
      <c r="JQ41" s="87"/>
      <c r="JR41" s="87"/>
      <c r="JS41" s="87"/>
      <c r="JT41" s="87"/>
      <c r="JU41" s="87"/>
      <c r="JV41" s="87"/>
      <c r="JW41" s="87"/>
      <c r="JX41" s="87"/>
      <c r="JY41" s="87"/>
      <c r="JZ41" s="87"/>
      <c r="KA41" s="87"/>
      <c r="KB41" s="87"/>
      <c r="KC41" s="87"/>
      <c r="KD41" s="87"/>
      <c r="KE41" s="87"/>
      <c r="KF41" s="87"/>
      <c r="KG41" s="87"/>
      <c r="KH41" s="87"/>
      <c r="KI41" s="87"/>
      <c r="KJ41" s="87"/>
      <c r="KK41" s="87"/>
      <c r="KL41" s="87"/>
      <c r="KM41" s="87"/>
      <c r="KN41" s="87"/>
      <c r="KO41" s="87"/>
      <c r="KP41" s="87"/>
      <c r="KQ41" s="87"/>
      <c r="KR41" s="87"/>
      <c r="KS41" s="87"/>
      <c r="KT41" s="87"/>
      <c r="KU41" s="87"/>
      <c r="KV41" s="87"/>
      <c r="KW41" s="87"/>
      <c r="KX41" s="87"/>
      <c r="KY41" s="87"/>
      <c r="KZ41" s="87"/>
      <c r="LA41" s="87"/>
      <c r="LB41" s="87"/>
      <c r="LC41" s="87"/>
      <c r="LD41" s="87"/>
      <c r="LE41" s="87"/>
      <c r="LF41" s="87"/>
      <c r="LG41" s="87"/>
      <c r="LH41" s="87"/>
      <c r="LI41" s="87"/>
      <c r="LJ41" s="87"/>
      <c r="LK41" s="87"/>
      <c r="LL41" s="87"/>
      <c r="LM41" s="87"/>
      <c r="LN41" s="87"/>
      <c r="LO41" s="87"/>
      <c r="LP41" s="87"/>
      <c r="LQ41" s="87"/>
      <c r="LR41" s="87"/>
      <c r="LS41" s="87"/>
      <c r="LT41" s="87"/>
      <c r="LU41" s="87"/>
      <c r="LV41" s="87"/>
      <c r="LW41" s="87"/>
      <c r="LX41" s="87"/>
      <c r="LY41" s="87"/>
      <c r="LZ41" s="87"/>
      <c r="MA41" s="87"/>
      <c r="MB41" s="87"/>
      <c r="MC41" s="87"/>
      <c r="MD41" s="87"/>
      <c r="ME41" s="87"/>
      <c r="MF41" s="87"/>
      <c r="MG41" s="87"/>
      <c r="MH41" s="87"/>
      <c r="MI41" s="87"/>
      <c r="MJ41" s="87"/>
      <c r="MK41" s="87"/>
      <c r="ML41" s="87"/>
      <c r="MM41" s="87"/>
      <c r="MN41" s="87"/>
      <c r="MO41" s="87"/>
      <c r="MP41" s="87"/>
      <c r="MQ41" s="87"/>
      <c r="MR41" s="87"/>
      <c r="MS41" s="87"/>
      <c r="MT41" s="87"/>
      <c r="MU41" s="87"/>
      <c r="MV41" s="87"/>
      <c r="MW41" s="87"/>
      <c r="MX41" s="87"/>
      <c r="MY41" s="87"/>
      <c r="MZ41" s="87"/>
      <c r="NA41" s="87"/>
      <c r="NB41" s="87"/>
      <c r="NC41" s="87"/>
      <c r="ND41" s="87"/>
      <c r="NE41" s="87"/>
      <c r="NF41" s="87"/>
      <c r="NG41" s="87"/>
      <c r="NH41" s="87"/>
      <c r="NI41" s="87"/>
      <c r="NJ41" s="87"/>
      <c r="NK41" s="87"/>
      <c r="NL41" s="87"/>
      <c r="NM41" s="87"/>
      <c r="NN41" s="87"/>
      <c r="NO41" s="87"/>
      <c r="NP41" s="87"/>
      <c r="NQ41" s="87"/>
      <c r="NR41" s="87"/>
      <c r="NS41" s="87"/>
      <c r="NT41" s="87"/>
      <c r="NU41" s="87"/>
      <c r="NV41" s="87"/>
      <c r="NW41" s="87"/>
      <c r="NX41" s="87"/>
      <c r="NY41" s="87"/>
      <c r="NZ41" s="87"/>
      <c r="OA41" s="87"/>
      <c r="OB41" s="87"/>
      <c r="OC41" s="87"/>
      <c r="OD41" s="87"/>
      <c r="OE41" s="87"/>
      <c r="OF41" s="87"/>
      <c r="OG41" s="87"/>
      <c r="OH41" s="87"/>
      <c r="OI41" s="87"/>
      <c r="OJ41" s="87"/>
      <c r="OK41" s="87"/>
      <c r="OL41" s="87"/>
      <c r="OM41" s="87"/>
      <c r="ON41" s="87"/>
      <c r="OO41" s="87"/>
      <c r="OP41" s="87"/>
      <c r="OQ41" s="87"/>
      <c r="OR41" s="87"/>
      <c r="OS41" s="87"/>
      <c r="OT41" s="87"/>
      <c r="OU41" s="87"/>
      <c r="OV41" s="87"/>
      <c r="OW41" s="87"/>
      <c r="OX41" s="87"/>
      <c r="OY41" s="87"/>
      <c r="OZ41" s="87"/>
      <c r="PA41" s="87"/>
      <c r="PB41" s="87"/>
      <c r="PC41" s="87"/>
      <c r="PD41" s="87"/>
      <c r="PE41" s="87"/>
      <c r="PF41" s="87"/>
      <c r="PG41" s="87"/>
      <c r="PH41" s="87"/>
      <c r="PI41" s="87"/>
      <c r="PJ41" s="87"/>
      <c r="PK41" s="87"/>
      <c r="PL41" s="87"/>
      <c r="PM41" s="87"/>
      <c r="PN41" s="87"/>
      <c r="PO41" s="87"/>
      <c r="PP41" s="87"/>
      <c r="PQ41" s="87"/>
      <c r="PR41" s="87"/>
      <c r="PS41" s="87"/>
      <c r="PT41" s="87"/>
      <c r="PU41" s="87"/>
      <c r="PV41" s="87"/>
      <c r="PW41" s="87"/>
      <c r="PX41" s="87"/>
      <c r="PY41" s="87"/>
      <c r="PZ41" s="87"/>
      <c r="QA41" s="87"/>
      <c r="QB41" s="87"/>
      <c r="QC41" s="87"/>
      <c r="QD41" s="87"/>
      <c r="QE41" s="87"/>
      <c r="QF41" s="87"/>
      <c r="QG41" s="87"/>
      <c r="QH41" s="87"/>
      <c r="QI41" s="87"/>
      <c r="QJ41" s="87"/>
      <c r="QK41" s="87"/>
      <c r="QL41" s="87"/>
      <c r="QM41" s="87"/>
      <c r="QN41" s="87"/>
      <c r="QO41" s="87"/>
      <c r="QP41" s="87"/>
      <c r="QQ41" s="87"/>
      <c r="QR41" s="87"/>
      <c r="QS41" s="87"/>
      <c r="QT41" s="87"/>
      <c r="QU41" s="87"/>
      <c r="QV41" s="87"/>
      <c r="QW41" s="87"/>
      <c r="QX41" s="87"/>
      <c r="QY41" s="87"/>
      <c r="QZ41" s="87"/>
      <c r="RA41" s="87"/>
      <c r="RB41" s="87"/>
      <c r="RC41" s="87"/>
      <c r="RD41" s="87"/>
      <c r="RE41" s="87"/>
      <c r="RF41" s="87"/>
      <c r="RG41" s="87"/>
      <c r="RH41" s="87"/>
      <c r="RI41" s="87"/>
      <c r="RJ41" s="87"/>
      <c r="RK41" s="87"/>
      <c r="RL41" s="87"/>
      <c r="RM41" s="87"/>
      <c r="RN41" s="87"/>
      <c r="RO41" s="87"/>
      <c r="RP41" s="87"/>
      <c r="RQ41" s="87"/>
      <c r="RR41" s="87"/>
      <c r="RS41" s="87"/>
      <c r="RT41" s="87"/>
      <c r="RU41" s="87"/>
      <c r="RV41" s="87"/>
      <c r="RW41" s="87"/>
      <c r="RX41" s="87"/>
      <c r="RY41" s="87"/>
      <c r="RZ41" s="87"/>
      <c r="SA41" s="87"/>
      <c r="SB41" s="87"/>
      <c r="SC41" s="87"/>
      <c r="SD41" s="87"/>
      <c r="SE41" s="87"/>
      <c r="SF41" s="87"/>
      <c r="SG41" s="87"/>
      <c r="SH41" s="87"/>
      <c r="SI41" s="87"/>
      <c r="SJ41" s="87"/>
      <c r="SK41" s="87"/>
      <c r="SL41" s="87"/>
      <c r="SM41" s="87"/>
      <c r="SN41" s="87"/>
      <c r="SO41" s="87"/>
      <c r="SP41" s="87"/>
      <c r="SQ41" s="87"/>
      <c r="SR41" s="87"/>
      <c r="SS41" s="87"/>
      <c r="ST41" s="87"/>
      <c r="SU41" s="87"/>
      <c r="SV41" s="87"/>
      <c r="SW41" s="87"/>
      <c r="SX41" s="87"/>
      <c r="SY41" s="87"/>
      <c r="SZ41" s="87"/>
      <c r="TA41" s="87"/>
      <c r="TB41" s="87"/>
      <c r="TC41" s="87"/>
      <c r="TD41" s="87"/>
      <c r="TE41" s="87"/>
      <c r="TF41" s="87"/>
      <c r="TG41" s="87"/>
      <c r="TH41" s="87"/>
      <c r="TI41" s="87"/>
      <c r="TJ41" s="87"/>
      <c r="TK41" s="87"/>
      <c r="TL41" s="87"/>
      <c r="TM41" s="87"/>
      <c r="TN41" s="87"/>
      <c r="TO41" s="87"/>
      <c r="TP41" s="87"/>
      <c r="TQ41" s="87"/>
      <c r="TR41" s="87"/>
      <c r="TS41" s="87"/>
      <c r="TT41" s="87"/>
      <c r="TU41" s="87"/>
      <c r="TV41" s="87"/>
      <c r="TW41" s="87"/>
      <c r="TX41" s="87"/>
      <c r="TY41" s="87"/>
      <c r="TZ41" s="87"/>
      <c r="UA41" s="87"/>
      <c r="UB41" s="87"/>
      <c r="UC41" s="87"/>
      <c r="UD41" s="87"/>
      <c r="UE41" s="87"/>
      <c r="UF41" s="87"/>
      <c r="UG41" s="87"/>
      <c r="UH41" s="87"/>
      <c r="UI41" s="87"/>
      <c r="UJ41" s="87"/>
      <c r="UK41" s="87"/>
      <c r="UL41" s="87"/>
      <c r="UM41" s="87"/>
      <c r="UN41" s="87"/>
      <c r="UO41" s="87"/>
      <c r="UP41" s="87"/>
      <c r="UQ41" s="87"/>
      <c r="UR41" s="87"/>
      <c r="US41" s="87"/>
      <c r="UT41" s="87"/>
      <c r="UU41" s="87"/>
      <c r="UV41" s="87"/>
      <c r="UW41" s="87"/>
      <c r="UX41" s="87"/>
      <c r="UY41" s="87"/>
      <c r="UZ41" s="87"/>
      <c r="VA41" s="87"/>
      <c r="VB41" s="87"/>
      <c r="VC41" s="87"/>
      <c r="VD41" s="87"/>
      <c r="VE41" s="87"/>
      <c r="VF41" s="87"/>
      <c r="VG41" s="87"/>
      <c r="VH41" s="87"/>
      <c r="VI41" s="87"/>
      <c r="VJ41" s="87"/>
      <c r="VK41" s="87"/>
      <c r="VL41" s="87"/>
      <c r="VM41" s="87"/>
      <c r="VN41" s="87"/>
      <c r="VO41" s="87"/>
      <c r="VP41" s="87"/>
      <c r="VQ41" s="87"/>
      <c r="VR41" s="87"/>
      <c r="VS41" s="87"/>
      <c r="VT41" s="87"/>
      <c r="VU41" s="87"/>
      <c r="VV41" s="87"/>
      <c r="VW41" s="87"/>
      <c r="VX41" s="87"/>
      <c r="VY41" s="87"/>
      <c r="VZ41" s="87"/>
      <c r="WA41" s="87"/>
      <c r="WB41" s="87"/>
      <c r="WC41" s="87"/>
      <c r="WD41" s="87"/>
      <c r="WE41" s="87"/>
      <c r="WF41" s="87"/>
      <c r="WG41" s="87"/>
      <c r="WH41" s="87"/>
      <c r="WI41" s="87"/>
      <c r="WJ41" s="87"/>
      <c r="WK41" s="87"/>
      <c r="WL41" s="87"/>
      <c r="WM41" s="87"/>
      <c r="WN41" s="87"/>
      <c r="WO41" s="87"/>
      <c r="WP41" s="87"/>
      <c r="WQ41" s="87"/>
      <c r="WR41" s="87"/>
      <c r="WS41" s="87"/>
      <c r="WT41" s="87"/>
      <c r="WU41" s="87"/>
      <c r="WV41" s="87"/>
      <c r="WW41" s="87"/>
      <c r="WX41" s="87"/>
      <c r="WY41" s="87"/>
      <c r="WZ41" s="87"/>
      <c r="XA41" s="87"/>
      <c r="XB41" s="87"/>
      <c r="XC41" s="87"/>
      <c r="XD41" s="87"/>
      <c r="XE41" s="87"/>
      <c r="XF41" s="87"/>
      <c r="XG41" s="87"/>
      <c r="XH41" s="87"/>
      <c r="XI41" s="87"/>
      <c r="XJ41" s="87"/>
      <c r="XK41" s="87"/>
      <c r="XL41" s="87"/>
      <c r="XM41" s="87"/>
      <c r="XN41" s="87"/>
      <c r="XO41" s="87"/>
      <c r="XP41" s="87"/>
      <c r="XQ41" s="87"/>
      <c r="XR41" s="87"/>
      <c r="XS41" s="87"/>
      <c r="XT41" s="87"/>
      <c r="XU41" s="87"/>
      <c r="XV41" s="87"/>
      <c r="XW41" s="87"/>
      <c r="XX41" s="87"/>
      <c r="XY41" s="87"/>
      <c r="XZ41" s="87"/>
      <c r="YA41" s="87"/>
      <c r="YB41" s="87"/>
      <c r="YC41" s="87"/>
      <c r="YD41" s="87"/>
      <c r="YE41" s="87"/>
      <c r="YF41" s="87"/>
      <c r="YG41" s="87"/>
      <c r="YH41" s="87"/>
      <c r="YI41" s="87"/>
      <c r="YJ41" s="87"/>
      <c r="YK41" s="87"/>
      <c r="YL41" s="87"/>
      <c r="YM41" s="87"/>
      <c r="YN41" s="87"/>
      <c r="YO41" s="87"/>
      <c r="YP41" s="87"/>
      <c r="YQ41" s="87"/>
      <c r="YR41" s="87"/>
      <c r="YS41" s="87"/>
      <c r="YT41" s="87"/>
      <c r="YU41" s="87"/>
      <c r="YV41" s="87"/>
      <c r="YW41" s="87"/>
      <c r="YX41" s="87"/>
      <c r="YY41" s="87"/>
      <c r="YZ41" s="87"/>
      <c r="ZA41" s="87"/>
      <c r="ZB41" s="87"/>
      <c r="ZC41" s="87"/>
      <c r="ZD41" s="87"/>
      <c r="ZE41" s="87"/>
      <c r="ZF41" s="87"/>
      <c r="ZG41" s="87"/>
      <c r="ZH41" s="87"/>
      <c r="ZI41" s="87"/>
      <c r="ZJ41" s="87"/>
      <c r="ZK41" s="87"/>
      <c r="ZL41" s="87"/>
      <c r="ZM41" s="87"/>
      <c r="ZN41" s="87"/>
      <c r="ZO41" s="87"/>
      <c r="ZP41" s="87"/>
      <c r="ZQ41" s="87"/>
      <c r="ZR41" s="87"/>
      <c r="ZS41" s="87"/>
      <c r="ZT41" s="87"/>
      <c r="ZU41" s="87"/>
      <c r="ZV41" s="87"/>
      <c r="ZW41" s="87"/>
      <c r="ZX41" s="87"/>
      <c r="ZY41" s="87"/>
      <c r="ZZ41" s="87"/>
      <c r="AAA41" s="87"/>
      <c r="AAB41" s="87"/>
      <c r="AAC41" s="87"/>
      <c r="AAD41" s="87"/>
      <c r="AAE41" s="87"/>
      <c r="AAF41" s="87"/>
      <c r="AAG41" s="87"/>
      <c r="AAH41" s="87"/>
      <c r="AAI41" s="87"/>
      <c r="AAJ41" s="87"/>
      <c r="AAK41" s="87"/>
      <c r="AAL41" s="87"/>
      <c r="AAM41" s="87"/>
      <c r="AAN41" s="87"/>
      <c r="AAO41" s="87"/>
      <c r="AAP41" s="87"/>
      <c r="AAQ41" s="87"/>
      <c r="AAR41" s="87"/>
      <c r="AAS41" s="87"/>
      <c r="AAT41" s="87"/>
      <c r="AAU41" s="87"/>
      <c r="AAV41" s="87"/>
      <c r="AAW41" s="87"/>
      <c r="AAX41" s="87"/>
      <c r="AAY41" s="87"/>
      <c r="AAZ41" s="87"/>
      <c r="ABA41" s="87"/>
      <c r="ABB41" s="87"/>
      <c r="ABC41" s="87"/>
      <c r="ABD41" s="87"/>
      <c r="ABE41" s="87"/>
      <c r="ABF41" s="87"/>
      <c r="ABG41" s="87"/>
      <c r="ABH41" s="87"/>
      <c r="ABI41" s="87"/>
      <c r="ABJ41" s="87"/>
      <c r="ABK41" s="87"/>
      <c r="ABL41" s="87"/>
      <c r="ABM41" s="87"/>
      <c r="ABN41" s="87"/>
      <c r="ABO41" s="87"/>
      <c r="ABP41" s="87"/>
      <c r="ABQ41" s="87"/>
      <c r="ABR41" s="87"/>
      <c r="ABS41" s="87"/>
      <c r="ABT41" s="87"/>
      <c r="ABU41" s="87"/>
      <c r="ABV41" s="87"/>
      <c r="ABW41" s="87"/>
      <c r="ABX41" s="87"/>
      <c r="ABY41" s="87"/>
      <c r="ABZ41" s="87"/>
      <c r="ACA41" s="87"/>
      <c r="ACB41" s="87"/>
      <c r="ACC41" s="87"/>
      <c r="ACD41" s="87"/>
      <c r="ACE41" s="87"/>
      <c r="ACF41" s="87"/>
      <c r="ACG41" s="87"/>
      <c r="ACH41" s="87"/>
      <c r="ACI41" s="87"/>
      <c r="ACJ41" s="87"/>
      <c r="ACK41" s="87"/>
      <c r="ACL41" s="87"/>
      <c r="ACM41" s="87"/>
      <c r="ACN41" s="87"/>
      <c r="ACO41" s="87"/>
      <c r="ACP41" s="87"/>
      <c r="ACQ41" s="87"/>
      <c r="ACR41" s="87"/>
      <c r="ACS41" s="87"/>
      <c r="ACT41" s="87"/>
      <c r="ACU41" s="87"/>
      <c r="ACV41" s="87"/>
      <c r="ACW41" s="87"/>
      <c r="ACX41" s="87"/>
      <c r="ACY41" s="87"/>
      <c r="ACZ41" s="87"/>
      <c r="ADA41" s="87"/>
      <c r="ADB41" s="87"/>
      <c r="ADC41" s="87"/>
      <c r="ADD41" s="87"/>
      <c r="ADE41" s="87"/>
      <c r="ADF41" s="87"/>
      <c r="ADG41" s="87"/>
      <c r="ADH41" s="87"/>
      <c r="ADI41" s="87"/>
      <c r="ADJ41" s="87"/>
      <c r="ADK41" s="87"/>
      <c r="ADL41" s="87"/>
      <c r="ADM41" s="87"/>
      <c r="ADN41" s="87"/>
      <c r="ADO41" s="87"/>
      <c r="ADP41" s="87"/>
      <c r="ADQ41" s="87"/>
      <c r="ADR41" s="87"/>
      <c r="ADS41" s="87"/>
      <c r="ADT41" s="87"/>
      <c r="ADU41" s="87"/>
      <c r="ADV41" s="87"/>
      <c r="ADW41" s="87"/>
      <c r="ADX41" s="87"/>
      <c r="ADY41" s="87"/>
      <c r="ADZ41" s="87"/>
      <c r="AEA41" s="87"/>
      <c r="AEB41" s="87"/>
      <c r="AEC41" s="87"/>
      <c r="AED41" s="87"/>
      <c r="AEE41" s="87"/>
      <c r="AEF41" s="87"/>
      <c r="AEG41" s="87"/>
      <c r="AEH41" s="87"/>
      <c r="AEI41" s="87"/>
      <c r="AEJ41" s="87"/>
      <c r="AEK41" s="87"/>
      <c r="AEL41" s="87"/>
      <c r="AEM41" s="87"/>
      <c r="AEN41" s="87"/>
      <c r="AEO41" s="87"/>
      <c r="AEP41" s="87"/>
      <c r="AEQ41" s="87"/>
      <c r="AER41" s="87"/>
      <c r="AES41" s="87"/>
      <c r="AET41" s="87"/>
      <c r="AEU41" s="87"/>
      <c r="AEV41" s="87"/>
      <c r="AEW41" s="87"/>
      <c r="AEX41" s="87"/>
      <c r="AEY41" s="87"/>
      <c r="AEZ41" s="87"/>
      <c r="AFA41" s="87"/>
      <c r="AFB41" s="87"/>
      <c r="AFC41" s="87"/>
      <c r="AFD41" s="87"/>
      <c r="AFE41" s="87"/>
      <c r="AFF41" s="87"/>
      <c r="AFG41" s="87"/>
      <c r="AFH41" s="87"/>
      <c r="AFI41" s="87"/>
      <c r="AFJ41" s="87"/>
      <c r="AFK41" s="87"/>
      <c r="AFL41" s="87"/>
      <c r="AFM41" s="87"/>
      <c r="AFN41" s="87"/>
      <c r="AFO41" s="87"/>
      <c r="AFP41" s="87"/>
      <c r="AFQ41" s="87"/>
      <c r="AFR41" s="87"/>
      <c r="AFS41" s="87"/>
      <c r="AFT41" s="87"/>
      <c r="AFU41" s="87"/>
      <c r="AFV41" s="87"/>
      <c r="AFW41" s="87"/>
      <c r="AFX41" s="87"/>
      <c r="AFY41" s="87"/>
      <c r="AFZ41" s="87"/>
      <c r="AGA41" s="87"/>
      <c r="AGB41" s="87"/>
      <c r="AGC41" s="87"/>
      <c r="AGD41" s="87"/>
      <c r="AGE41" s="87"/>
      <c r="AGF41" s="87"/>
      <c r="AGG41" s="87"/>
      <c r="AGH41" s="87"/>
      <c r="AGI41" s="87"/>
      <c r="AGJ41" s="87"/>
      <c r="AGK41" s="87"/>
      <c r="AGL41" s="87"/>
      <c r="AGM41" s="87"/>
      <c r="AGN41" s="87"/>
      <c r="AGO41" s="87"/>
      <c r="AGP41" s="87"/>
      <c r="AGQ41" s="87"/>
      <c r="AGR41" s="87"/>
      <c r="AGS41" s="87"/>
      <c r="AGT41" s="87"/>
      <c r="AGU41" s="87"/>
      <c r="AGV41" s="87"/>
      <c r="AGW41" s="87"/>
      <c r="AGX41" s="87"/>
      <c r="AGY41" s="87"/>
      <c r="AGZ41" s="87"/>
      <c r="AHA41" s="87"/>
      <c r="AHB41" s="87"/>
      <c r="AHC41" s="87"/>
      <c r="AHD41" s="87"/>
      <c r="AHE41" s="87"/>
      <c r="AHF41" s="87"/>
      <c r="AHG41" s="87"/>
      <c r="AHH41" s="87"/>
      <c r="AHI41" s="87"/>
      <c r="AHJ41" s="87"/>
      <c r="AHK41" s="87"/>
      <c r="AHL41" s="87"/>
      <c r="AHM41" s="87"/>
      <c r="AHN41" s="87"/>
      <c r="AHO41" s="87"/>
      <c r="AHP41" s="87"/>
      <c r="AHQ41" s="87"/>
      <c r="AHR41" s="87"/>
      <c r="AHS41" s="87"/>
      <c r="AHT41" s="87"/>
      <c r="AHU41" s="87"/>
      <c r="AHV41" s="87"/>
      <c r="AHW41" s="87"/>
      <c r="AHX41" s="87"/>
      <c r="AHY41" s="87"/>
      <c r="AHZ41" s="87"/>
      <c r="AIA41" s="87"/>
      <c r="AIB41" s="87"/>
      <c r="AIC41" s="87"/>
      <c r="AID41" s="87"/>
      <c r="AIE41" s="87"/>
      <c r="AIF41" s="87"/>
      <c r="AIG41" s="87"/>
      <c r="AIH41" s="87"/>
      <c r="AII41" s="87"/>
      <c r="AIJ41" s="87"/>
      <c r="AIK41" s="87"/>
      <c r="AIL41" s="87"/>
      <c r="AIM41" s="87"/>
      <c r="AIN41" s="87"/>
      <c r="AIO41" s="87"/>
      <c r="AIP41" s="87"/>
      <c r="AIQ41" s="87"/>
      <c r="AIR41" s="87"/>
      <c r="AIS41" s="87"/>
      <c r="AIT41" s="87"/>
      <c r="AIU41" s="87"/>
      <c r="AIV41" s="87"/>
      <c r="AIW41" s="87"/>
      <c r="AIX41" s="87"/>
      <c r="AIY41" s="87"/>
      <c r="AIZ41" s="87"/>
      <c r="AJA41" s="87"/>
      <c r="AJB41" s="87"/>
      <c r="AJC41" s="87"/>
      <c r="AJD41" s="87"/>
      <c r="AJE41" s="87"/>
      <c r="AJF41" s="87"/>
      <c r="AJG41" s="87"/>
      <c r="AJH41" s="87"/>
      <c r="AJI41" s="87"/>
      <c r="AJJ41" s="87"/>
      <c r="AJK41" s="87"/>
      <c r="AJL41" s="87"/>
      <c r="AJM41" s="87"/>
      <c r="AJN41" s="87"/>
      <c r="AJO41" s="87"/>
      <c r="AJP41" s="87"/>
      <c r="AJQ41" s="87"/>
      <c r="AJR41" s="87"/>
      <c r="AJS41" s="87"/>
      <c r="AJT41" s="87"/>
      <c r="AJU41" s="87"/>
      <c r="AJV41" s="87"/>
      <c r="AJW41" s="87"/>
      <c r="AJX41" s="87"/>
      <c r="AJY41" s="87"/>
      <c r="AJZ41" s="87"/>
      <c r="AKA41" s="87"/>
      <c r="AKB41" s="87"/>
      <c r="AKC41" s="87"/>
      <c r="AKD41" s="87"/>
      <c r="AKE41" s="87"/>
      <c r="AKF41" s="87"/>
      <c r="AKG41" s="87"/>
      <c r="AKH41" s="87"/>
      <c r="AKI41" s="87"/>
      <c r="AKJ41" s="87"/>
      <c r="AKK41" s="87"/>
      <c r="AKL41" s="87"/>
      <c r="AKM41" s="87"/>
      <c r="AKN41" s="87"/>
      <c r="AKO41" s="87"/>
      <c r="AKP41" s="87"/>
      <c r="AKQ41" s="87"/>
      <c r="AKR41" s="87"/>
      <c r="AKS41" s="87"/>
      <c r="AKT41" s="87"/>
      <c r="AKU41" s="87"/>
      <c r="AKV41" s="87"/>
      <c r="AKW41" s="87"/>
      <c r="AKX41" s="87"/>
      <c r="AKY41" s="87"/>
      <c r="AKZ41" s="87"/>
      <c r="ALA41" s="87"/>
      <c r="ALB41" s="87"/>
      <c r="ALC41" s="87"/>
      <c r="ALD41" s="87"/>
      <c r="ALE41" s="87"/>
      <c r="ALF41" s="87"/>
      <c r="ALG41" s="87"/>
      <c r="ALH41" s="87"/>
      <c r="ALI41" s="87"/>
      <c r="ALJ41" s="87"/>
      <c r="ALK41" s="87"/>
      <c r="ALL41" s="87"/>
      <c r="ALM41" s="87"/>
      <c r="ALN41" s="87"/>
      <c r="ALO41" s="87"/>
      <c r="ALP41" s="87"/>
      <c r="ALQ41" s="87"/>
      <c r="ALR41" s="87"/>
      <c r="ALS41" s="87"/>
      <c r="ALT41" s="87"/>
      <c r="ALU41" s="87"/>
      <c r="ALV41" s="87"/>
      <c r="ALW41" s="87"/>
      <c r="ALX41" s="87"/>
      <c r="ALY41" s="87"/>
      <c r="ALZ41" s="87"/>
      <c r="AMA41" s="87"/>
      <c r="AMB41" s="87"/>
      <c r="AMC41" s="87"/>
      <c r="AMD41" s="87"/>
      <c r="AME41" s="87"/>
      <c r="AMF41" s="87"/>
      <c r="AMG41" s="87"/>
      <c r="AMH41" s="87"/>
      <c r="AMI41" s="87"/>
      <c r="AMJ41" s="87"/>
      <c r="AMK41" s="87"/>
      <c r="AML41" s="87"/>
      <c r="AMM41" s="87"/>
      <c r="AMN41" s="87"/>
      <c r="AMO41" s="87"/>
      <c r="AMP41" s="87"/>
      <c r="AMQ41" s="87"/>
      <c r="AMR41" s="87"/>
      <c r="AMS41" s="87"/>
      <c r="AMT41" s="87"/>
      <c r="AMU41" s="87"/>
      <c r="AMV41" s="87"/>
      <c r="AMW41" s="87"/>
      <c r="AMX41" s="87"/>
      <c r="AMY41" s="87"/>
      <c r="AMZ41" s="87"/>
      <c r="ANA41" s="87"/>
      <c r="ANB41" s="87"/>
      <c r="ANC41" s="87"/>
      <c r="AND41" s="87"/>
      <c r="ANE41" s="87"/>
      <c r="ANF41" s="87"/>
      <c r="ANG41" s="87"/>
      <c r="ANH41" s="87"/>
      <c r="ANI41" s="87"/>
      <c r="ANJ41" s="87"/>
      <c r="ANK41" s="87"/>
      <c r="ANL41" s="87"/>
      <c r="ANM41" s="87"/>
      <c r="ANN41" s="87"/>
      <c r="ANO41" s="87"/>
      <c r="ANP41" s="87"/>
      <c r="ANQ41" s="87"/>
      <c r="ANR41" s="87"/>
      <c r="ANS41" s="87"/>
      <c r="ANT41" s="87"/>
      <c r="ANU41" s="87"/>
      <c r="ANV41" s="87"/>
      <c r="ANW41" s="87"/>
      <c r="ANX41" s="87"/>
      <c r="ANY41" s="87"/>
      <c r="ANZ41" s="87"/>
      <c r="AOA41" s="87"/>
      <c r="AOB41" s="87"/>
      <c r="AOC41" s="87"/>
      <c r="AOD41" s="87"/>
      <c r="AOE41" s="87"/>
      <c r="AOF41" s="87"/>
      <c r="AOG41" s="87"/>
      <c r="AOH41" s="87"/>
      <c r="AOI41" s="87"/>
      <c r="AOJ41" s="87"/>
      <c r="AOK41" s="87"/>
      <c r="AOL41" s="87"/>
      <c r="AOM41" s="87"/>
      <c r="AON41" s="87"/>
      <c r="AOO41" s="87"/>
      <c r="AOP41" s="87"/>
      <c r="AOQ41" s="87"/>
      <c r="AOR41" s="87"/>
      <c r="AOS41" s="87"/>
      <c r="AOT41" s="87"/>
      <c r="AOU41" s="87"/>
      <c r="AOV41" s="87"/>
      <c r="AOW41" s="87"/>
      <c r="AOX41" s="87"/>
      <c r="AOY41" s="87"/>
      <c r="AOZ41" s="87"/>
      <c r="APA41" s="87"/>
      <c r="APB41" s="87"/>
      <c r="APC41" s="87"/>
      <c r="APD41" s="87"/>
      <c r="APE41" s="87"/>
      <c r="APF41" s="87"/>
      <c r="APG41" s="87"/>
      <c r="APH41" s="87"/>
      <c r="API41" s="87"/>
      <c r="APJ41" s="87"/>
      <c r="APK41" s="87"/>
      <c r="APL41" s="87"/>
      <c r="APM41" s="87"/>
      <c r="APN41" s="87"/>
      <c r="APO41" s="87"/>
      <c r="APP41" s="87"/>
      <c r="APQ41" s="87"/>
      <c r="APR41" s="87"/>
      <c r="APS41" s="87"/>
      <c r="APT41" s="87"/>
      <c r="APU41" s="87"/>
      <c r="APV41" s="87"/>
      <c r="APW41" s="87"/>
      <c r="APX41" s="87"/>
      <c r="APY41" s="87"/>
      <c r="APZ41" s="87"/>
      <c r="AQA41" s="87"/>
      <c r="AQB41" s="87"/>
      <c r="AQC41" s="87"/>
      <c r="AQD41" s="87"/>
      <c r="AQE41" s="87"/>
      <c r="AQF41" s="87"/>
      <c r="AQG41" s="87"/>
      <c r="AQH41" s="87"/>
      <c r="AQI41" s="87"/>
      <c r="AQJ41" s="87"/>
      <c r="AQK41" s="87"/>
      <c r="AQL41" s="87"/>
      <c r="AQM41" s="87"/>
      <c r="AQN41" s="87"/>
      <c r="AQO41" s="87"/>
      <c r="AQP41" s="87"/>
      <c r="AQQ41" s="87"/>
      <c r="AQR41" s="87"/>
      <c r="AQS41" s="87"/>
      <c r="AQT41" s="87"/>
      <c r="AQU41" s="87"/>
      <c r="AQV41" s="87"/>
      <c r="AQW41" s="87"/>
      <c r="AQX41" s="87"/>
      <c r="AQY41" s="87"/>
      <c r="AQZ41" s="87"/>
      <c r="ARA41" s="87"/>
      <c r="ARB41" s="87"/>
      <c r="ARC41" s="87"/>
      <c r="ARD41" s="87"/>
      <c r="ARE41" s="87"/>
      <c r="ARF41" s="87"/>
      <c r="ARG41" s="87"/>
      <c r="ARH41" s="87"/>
      <c r="ARI41" s="87"/>
      <c r="ARJ41" s="87"/>
      <c r="ARK41" s="87"/>
      <c r="ARL41" s="87"/>
      <c r="ARM41" s="87"/>
      <c r="ARN41" s="87"/>
      <c r="ARO41" s="87"/>
      <c r="ARP41" s="87"/>
      <c r="ARQ41" s="87"/>
      <c r="ARR41" s="87"/>
      <c r="ARS41" s="87"/>
      <c r="ART41" s="87"/>
      <c r="ARU41" s="87"/>
      <c r="ARV41" s="87"/>
      <c r="ARW41" s="87"/>
      <c r="ARX41" s="87"/>
      <c r="ARY41" s="87"/>
      <c r="ARZ41" s="87"/>
      <c r="ASA41" s="87"/>
      <c r="ASB41" s="87"/>
      <c r="ASC41" s="87"/>
      <c r="ASD41" s="87"/>
      <c r="ASE41" s="87"/>
      <c r="ASF41" s="87"/>
      <c r="ASG41" s="87"/>
      <c r="ASH41" s="87"/>
      <c r="ASI41" s="87"/>
      <c r="ASJ41" s="87"/>
      <c r="ASK41" s="87"/>
      <c r="ASL41" s="87"/>
      <c r="ASM41" s="87"/>
      <c r="ASN41" s="87"/>
      <c r="ASO41" s="87"/>
      <c r="ASP41" s="87"/>
      <c r="ASQ41" s="87"/>
      <c r="ASR41" s="87"/>
      <c r="ASS41" s="87"/>
      <c r="AST41" s="87"/>
      <c r="ASU41" s="87"/>
      <c r="ASV41" s="87"/>
      <c r="ASW41" s="87"/>
      <c r="ASX41" s="87"/>
      <c r="ASY41" s="87"/>
      <c r="ASZ41" s="87"/>
      <c r="ATA41" s="87"/>
      <c r="ATB41" s="87"/>
      <c r="ATC41" s="87"/>
      <c r="ATD41" s="87"/>
      <c r="ATE41" s="87"/>
      <c r="ATF41" s="87"/>
      <c r="ATG41" s="87"/>
      <c r="ATH41" s="87"/>
      <c r="ATI41" s="87"/>
      <c r="ATJ41" s="87"/>
      <c r="ATK41" s="87"/>
      <c r="ATL41" s="87"/>
      <c r="ATM41" s="87"/>
      <c r="ATN41" s="87"/>
      <c r="ATO41" s="87"/>
      <c r="ATP41" s="87"/>
      <c r="ATQ41" s="87"/>
      <c r="ATR41" s="87"/>
      <c r="ATS41" s="87"/>
      <c r="ATT41" s="87"/>
      <c r="ATU41" s="87"/>
      <c r="ATV41" s="87"/>
      <c r="ATW41" s="87"/>
      <c r="ATX41" s="87"/>
      <c r="ATY41" s="87"/>
      <c r="ATZ41" s="87"/>
      <c r="AUA41" s="87"/>
      <c r="AUB41" s="87"/>
      <c r="AUC41" s="87"/>
      <c r="AUD41" s="87"/>
      <c r="AUE41" s="87"/>
      <c r="AUF41" s="87"/>
      <c r="AUG41" s="87"/>
      <c r="AUH41" s="87"/>
      <c r="AUI41" s="87"/>
      <c r="AUJ41" s="87"/>
      <c r="AUK41" s="87"/>
      <c r="AUL41" s="87"/>
      <c r="AUM41" s="87"/>
      <c r="AUN41" s="87"/>
      <c r="AUO41" s="87"/>
      <c r="AUP41" s="87"/>
      <c r="AUQ41" s="87"/>
      <c r="AUR41" s="87"/>
      <c r="AUS41" s="87"/>
      <c r="AUT41" s="87"/>
      <c r="AUU41" s="87"/>
      <c r="AUV41" s="87"/>
      <c r="AUW41" s="87"/>
      <c r="AUX41" s="87"/>
      <c r="AUY41" s="87"/>
      <c r="AUZ41" s="87"/>
      <c r="AVA41" s="87"/>
      <c r="AVB41" s="87"/>
      <c r="AVC41" s="87"/>
      <c r="AVD41" s="87"/>
      <c r="AVE41" s="87"/>
      <c r="AVF41" s="87"/>
      <c r="AVG41" s="87"/>
      <c r="AVH41" s="87"/>
      <c r="AVI41" s="87"/>
      <c r="AVJ41" s="87"/>
      <c r="AVK41" s="87"/>
      <c r="AVL41" s="87"/>
      <c r="AVM41" s="87"/>
      <c r="AVN41" s="87"/>
      <c r="AVO41" s="87"/>
      <c r="AVP41" s="87"/>
      <c r="AVQ41" s="87"/>
      <c r="AVR41" s="87"/>
      <c r="AVS41" s="87"/>
      <c r="AVT41" s="87"/>
      <c r="AVU41" s="87"/>
      <c r="AVV41" s="87"/>
      <c r="AVW41" s="87"/>
      <c r="AVX41" s="87"/>
      <c r="AVY41" s="87"/>
      <c r="AVZ41" s="87"/>
      <c r="AWA41" s="87"/>
      <c r="AWB41" s="87"/>
      <c r="AWC41" s="87"/>
      <c r="AWD41" s="87"/>
      <c r="AWE41" s="87"/>
      <c r="AWF41" s="87"/>
      <c r="AWG41" s="87"/>
      <c r="AWH41" s="87"/>
      <c r="AWI41" s="87"/>
      <c r="AWJ41" s="87"/>
      <c r="AWK41" s="87"/>
      <c r="AWL41" s="87"/>
      <c r="AWM41" s="87"/>
      <c r="AWN41" s="87"/>
      <c r="AWO41" s="87"/>
      <c r="AWP41" s="87"/>
      <c r="AWQ41" s="87"/>
      <c r="AWR41" s="87"/>
      <c r="AWS41" s="87"/>
      <c r="AWT41" s="87"/>
      <c r="AWU41" s="87"/>
      <c r="AWV41" s="87"/>
      <c r="AWW41" s="87"/>
      <c r="AWX41" s="87"/>
      <c r="AWY41" s="87"/>
      <c r="AWZ41" s="87"/>
      <c r="AXA41" s="87"/>
      <c r="AXB41" s="87"/>
      <c r="AXC41" s="87"/>
      <c r="AXD41" s="87"/>
      <c r="AXE41" s="87"/>
      <c r="AXF41" s="87"/>
      <c r="AXG41" s="87"/>
      <c r="AXH41" s="87"/>
      <c r="AXI41" s="87"/>
      <c r="AXJ41" s="87"/>
      <c r="AXK41" s="87"/>
      <c r="AXL41" s="87"/>
      <c r="AXM41" s="87"/>
      <c r="AXN41" s="87"/>
      <c r="AXO41" s="87"/>
      <c r="AXP41" s="87"/>
      <c r="AXQ41" s="87"/>
      <c r="AXR41" s="87"/>
      <c r="AXS41" s="87"/>
      <c r="AXT41" s="87"/>
      <c r="AXU41" s="87"/>
      <c r="AXV41" s="87"/>
      <c r="AXW41" s="87"/>
      <c r="AXX41" s="87"/>
      <c r="AXY41" s="87"/>
      <c r="AXZ41" s="87"/>
      <c r="AYA41" s="87"/>
      <c r="AYB41" s="87"/>
      <c r="AYC41" s="87"/>
      <c r="AYD41" s="87"/>
      <c r="AYE41" s="87"/>
      <c r="AYF41" s="87"/>
      <c r="AYG41" s="87"/>
      <c r="AYH41" s="87"/>
      <c r="AYI41" s="87"/>
      <c r="AYJ41" s="87"/>
      <c r="AYK41" s="87"/>
      <c r="AYL41" s="87"/>
      <c r="AYM41" s="87"/>
      <c r="AYN41" s="87"/>
      <c r="AYO41" s="87"/>
      <c r="AYP41" s="87"/>
      <c r="AYQ41" s="87"/>
      <c r="AYR41" s="87"/>
      <c r="AYS41" s="87"/>
      <c r="AYT41" s="87"/>
      <c r="AYU41" s="87"/>
      <c r="AYV41" s="87"/>
      <c r="AYW41" s="87"/>
      <c r="AYX41" s="87"/>
      <c r="AYY41" s="87"/>
      <c r="AYZ41" s="87"/>
      <c r="AZA41" s="87"/>
      <c r="AZB41" s="87"/>
      <c r="AZC41" s="87"/>
      <c r="AZD41" s="87"/>
      <c r="AZE41" s="87"/>
      <c r="AZF41" s="87"/>
      <c r="AZG41" s="87"/>
      <c r="AZH41" s="87"/>
      <c r="AZI41" s="87"/>
      <c r="AZJ41" s="87"/>
      <c r="AZK41" s="87"/>
      <c r="AZL41" s="87"/>
      <c r="AZM41" s="87"/>
      <c r="AZN41" s="87"/>
      <c r="AZO41" s="87"/>
      <c r="AZP41" s="87"/>
      <c r="AZQ41" s="87"/>
      <c r="AZR41" s="87"/>
      <c r="AZS41" s="87"/>
      <c r="AZT41" s="87"/>
      <c r="AZU41" s="87"/>
      <c r="AZV41" s="87"/>
      <c r="AZW41" s="87"/>
      <c r="AZX41" s="87"/>
      <c r="AZY41" s="87"/>
      <c r="AZZ41" s="87"/>
      <c r="BAA41" s="87"/>
      <c r="BAB41" s="87"/>
      <c r="BAC41" s="87"/>
      <c r="BAD41" s="87"/>
      <c r="BAE41" s="87"/>
      <c r="BAF41" s="87"/>
      <c r="BAG41" s="87"/>
      <c r="BAH41" s="87"/>
      <c r="BAI41" s="87"/>
      <c r="BAJ41" s="87"/>
      <c r="BAK41" s="87"/>
      <c r="BAL41" s="87"/>
      <c r="BAM41" s="87"/>
      <c r="BAN41" s="87"/>
      <c r="BAO41" s="87"/>
      <c r="BAP41" s="87"/>
      <c r="BAQ41" s="87"/>
      <c r="BAR41" s="87"/>
      <c r="BAS41" s="87"/>
      <c r="BAT41" s="87"/>
      <c r="BAU41" s="87"/>
      <c r="BAV41" s="87"/>
      <c r="BAW41" s="87"/>
      <c r="BAX41" s="87"/>
      <c r="BAY41" s="87"/>
      <c r="BAZ41" s="87"/>
      <c r="BBA41" s="87"/>
      <c r="BBB41" s="87"/>
      <c r="BBC41" s="87"/>
      <c r="BBD41" s="87"/>
      <c r="BBE41" s="87"/>
      <c r="BBF41" s="87"/>
      <c r="BBG41" s="87"/>
      <c r="BBH41" s="87"/>
      <c r="BBI41" s="87"/>
      <c r="BBJ41" s="87"/>
      <c r="BBK41" s="87"/>
      <c r="BBL41" s="87"/>
      <c r="BBM41" s="87"/>
      <c r="BBN41" s="87"/>
      <c r="BBO41" s="87"/>
      <c r="BBP41" s="87"/>
      <c r="BBQ41" s="87"/>
      <c r="BBR41" s="87"/>
      <c r="BBS41" s="87"/>
      <c r="BBT41" s="87"/>
      <c r="BBU41" s="87"/>
      <c r="BBV41" s="87"/>
      <c r="BBW41" s="87"/>
      <c r="BBX41" s="87"/>
      <c r="BBY41" s="87"/>
      <c r="BBZ41" s="87"/>
      <c r="BCA41" s="87"/>
      <c r="BCB41" s="87"/>
      <c r="BCC41" s="87"/>
      <c r="BCD41" s="87"/>
      <c r="BCE41" s="87"/>
      <c r="BCF41" s="87"/>
      <c r="BCG41" s="87"/>
      <c r="BCH41" s="87"/>
      <c r="BCI41" s="87"/>
      <c r="BCJ41" s="87"/>
      <c r="BCK41" s="87"/>
      <c r="BCL41" s="87"/>
      <c r="BCM41" s="87"/>
      <c r="BCN41" s="87"/>
      <c r="BCO41" s="87"/>
      <c r="BCP41" s="87"/>
      <c r="BCQ41" s="87"/>
      <c r="BCR41" s="87"/>
      <c r="BCS41" s="87"/>
      <c r="BCT41" s="87"/>
      <c r="BCU41" s="87"/>
      <c r="BCV41" s="87"/>
      <c r="BCW41" s="87"/>
      <c r="BCX41" s="87"/>
      <c r="BCY41" s="87"/>
      <c r="BCZ41" s="87"/>
      <c r="BDA41" s="87"/>
      <c r="BDB41" s="87"/>
      <c r="BDC41" s="87"/>
      <c r="BDD41" s="87"/>
      <c r="BDE41" s="87"/>
      <c r="BDF41" s="87"/>
      <c r="BDG41" s="87"/>
      <c r="BDH41" s="87"/>
      <c r="BDI41" s="87"/>
      <c r="BDJ41" s="87"/>
      <c r="BDK41" s="87"/>
      <c r="BDL41" s="87"/>
      <c r="BDM41" s="87"/>
      <c r="BDN41" s="87"/>
      <c r="BDO41" s="87"/>
      <c r="BDP41" s="87"/>
      <c r="BDQ41" s="87"/>
      <c r="BDR41" s="87"/>
      <c r="BDS41" s="87"/>
      <c r="BDT41" s="87"/>
      <c r="BDU41" s="87"/>
      <c r="BDV41" s="87"/>
      <c r="BDW41" s="87"/>
      <c r="BDX41" s="87"/>
      <c r="BDY41" s="87"/>
      <c r="BDZ41" s="87"/>
      <c r="BEA41" s="87"/>
      <c r="BEB41" s="87"/>
      <c r="BEC41" s="87"/>
      <c r="BED41" s="87"/>
      <c r="BEE41" s="87"/>
      <c r="BEF41" s="87"/>
      <c r="BEG41" s="87"/>
      <c r="BEH41" s="87"/>
      <c r="BEI41" s="87"/>
      <c r="BEJ41" s="87"/>
      <c r="BEK41" s="87"/>
      <c r="BEL41" s="87"/>
      <c r="BEM41" s="87"/>
      <c r="BEN41" s="87"/>
      <c r="BEO41" s="87"/>
      <c r="BEP41" s="87"/>
      <c r="BEQ41" s="87"/>
      <c r="BER41" s="87"/>
      <c r="BES41" s="87"/>
      <c r="BET41" s="87"/>
      <c r="BEU41" s="87"/>
      <c r="BEV41" s="87"/>
      <c r="BEW41" s="87"/>
      <c r="BEX41" s="87"/>
      <c r="BEY41" s="87"/>
      <c r="BEZ41" s="87"/>
      <c r="BFA41" s="87"/>
      <c r="BFB41" s="87"/>
      <c r="BFC41" s="87"/>
      <c r="BFD41" s="87"/>
      <c r="BFE41" s="87"/>
      <c r="BFF41" s="87"/>
      <c r="BFG41" s="87"/>
      <c r="BFH41" s="87"/>
      <c r="BFI41" s="87"/>
      <c r="BFJ41" s="87"/>
      <c r="BFK41" s="87"/>
      <c r="BFL41" s="87"/>
      <c r="BFM41" s="87"/>
      <c r="BFN41" s="87"/>
      <c r="BFO41" s="87"/>
      <c r="BFP41" s="87"/>
      <c r="BFQ41" s="87"/>
      <c r="BFR41" s="87"/>
      <c r="BFS41" s="87"/>
      <c r="BFT41" s="87"/>
      <c r="BFU41" s="87"/>
      <c r="BFV41" s="87"/>
      <c r="BFW41" s="87"/>
      <c r="BFX41" s="87"/>
      <c r="BFY41" s="87"/>
      <c r="BFZ41" s="87"/>
      <c r="BGA41" s="87"/>
      <c r="BGB41" s="87"/>
      <c r="BGC41" s="87"/>
      <c r="BGD41" s="87"/>
      <c r="BGE41" s="87"/>
      <c r="BGF41" s="87"/>
      <c r="BGG41" s="87"/>
      <c r="BGH41" s="87"/>
      <c r="BGI41" s="87"/>
      <c r="BGJ41" s="87"/>
      <c r="BGK41" s="87"/>
      <c r="BGL41" s="87"/>
      <c r="BGM41" s="87"/>
      <c r="BGN41" s="87"/>
      <c r="BGO41" s="87"/>
      <c r="BGP41" s="87"/>
      <c r="BGQ41" s="87"/>
      <c r="BGR41" s="87"/>
      <c r="BGS41" s="87"/>
      <c r="BGT41" s="87"/>
      <c r="BGU41" s="87"/>
      <c r="BGV41" s="87"/>
      <c r="BGW41" s="87"/>
      <c r="BGX41" s="87"/>
      <c r="BGY41" s="87"/>
      <c r="BGZ41" s="87"/>
      <c r="BHA41" s="87"/>
      <c r="BHB41" s="87"/>
      <c r="BHC41" s="87"/>
      <c r="BHD41" s="87"/>
      <c r="BHE41" s="87"/>
      <c r="BHF41" s="87"/>
      <c r="BHG41" s="87"/>
      <c r="BHH41" s="87"/>
      <c r="BHI41" s="87"/>
      <c r="BHJ41" s="87"/>
      <c r="BHK41" s="87"/>
      <c r="BHL41" s="87"/>
      <c r="BHM41" s="87"/>
      <c r="BHN41" s="87"/>
      <c r="BHO41" s="87"/>
      <c r="BHP41" s="87"/>
      <c r="BHQ41" s="87"/>
      <c r="BHR41" s="87"/>
      <c r="BHS41" s="87"/>
      <c r="BHT41" s="87"/>
      <c r="BHU41" s="87"/>
      <c r="BHV41" s="87"/>
      <c r="BHW41" s="87"/>
      <c r="BHX41" s="87"/>
      <c r="BHY41" s="87"/>
      <c r="BHZ41" s="87"/>
      <c r="BIA41" s="87"/>
      <c r="BIB41" s="87"/>
      <c r="BIC41" s="87"/>
      <c r="BID41" s="87"/>
      <c r="BIE41" s="87"/>
      <c r="BIF41" s="87"/>
      <c r="BIG41" s="87"/>
      <c r="BIH41" s="87"/>
      <c r="BII41" s="87"/>
      <c r="BIJ41" s="87"/>
      <c r="BIK41" s="87"/>
      <c r="BIL41" s="87"/>
      <c r="BIM41" s="87"/>
      <c r="BIN41" s="87"/>
      <c r="BIO41" s="87"/>
      <c r="BIP41" s="87"/>
      <c r="BIQ41" s="87"/>
      <c r="BIR41" s="87"/>
      <c r="BIS41" s="87"/>
      <c r="BIT41" s="87"/>
      <c r="BIU41" s="87"/>
      <c r="BIV41" s="87"/>
      <c r="BIW41" s="87"/>
      <c r="BIX41" s="87"/>
      <c r="BIY41" s="87"/>
      <c r="BIZ41" s="87"/>
      <c r="BJA41" s="87"/>
      <c r="BJB41" s="87"/>
      <c r="BJC41" s="87"/>
      <c r="BJD41" s="87"/>
      <c r="BJE41" s="87"/>
      <c r="BJF41" s="87"/>
      <c r="BJG41" s="87"/>
      <c r="BJH41" s="87"/>
      <c r="BJI41" s="87"/>
      <c r="BJJ41" s="87"/>
      <c r="BJK41" s="87"/>
      <c r="BJL41" s="87"/>
      <c r="BJM41" s="87"/>
      <c r="BJN41" s="87"/>
      <c r="BJO41" s="87"/>
      <c r="BJP41" s="87"/>
      <c r="BJQ41" s="87"/>
      <c r="BJR41" s="87"/>
      <c r="BJS41" s="87"/>
      <c r="BJT41" s="87"/>
      <c r="BJU41" s="87"/>
      <c r="BJV41" s="87"/>
      <c r="BJW41" s="87"/>
      <c r="BJX41" s="87"/>
      <c r="BJY41" s="87"/>
      <c r="BJZ41" s="87"/>
      <c r="BKA41" s="87"/>
      <c r="BKB41" s="87"/>
      <c r="BKC41" s="87"/>
      <c r="BKD41" s="87"/>
      <c r="BKE41" s="87"/>
      <c r="BKF41" s="87"/>
      <c r="BKG41" s="87"/>
      <c r="BKH41" s="87"/>
      <c r="BKI41" s="87"/>
      <c r="BKJ41" s="87"/>
      <c r="BKK41" s="87"/>
      <c r="BKL41" s="87"/>
      <c r="BKM41" s="87"/>
      <c r="BKN41" s="87"/>
      <c r="BKO41" s="87"/>
      <c r="BKP41" s="87"/>
      <c r="BKQ41" s="87"/>
      <c r="BKR41" s="87"/>
      <c r="BKS41" s="87"/>
      <c r="BKT41" s="87"/>
      <c r="BKU41" s="87"/>
      <c r="BKV41" s="87"/>
      <c r="BKW41" s="87"/>
      <c r="BKX41" s="87"/>
      <c r="BKY41" s="87"/>
      <c r="BKZ41" s="87"/>
      <c r="BLA41" s="87"/>
      <c r="BLB41" s="87"/>
      <c r="BLC41" s="87"/>
      <c r="BLD41" s="87"/>
      <c r="BLE41" s="87"/>
      <c r="BLF41" s="87"/>
      <c r="BLG41" s="87"/>
      <c r="BLH41" s="87"/>
      <c r="BLI41" s="87"/>
      <c r="BLJ41" s="87"/>
      <c r="BLK41" s="87"/>
      <c r="BLL41" s="87"/>
      <c r="BLM41" s="87"/>
      <c r="BLN41" s="87"/>
      <c r="BLO41" s="87"/>
      <c r="BLP41" s="87"/>
      <c r="BLQ41" s="87"/>
      <c r="BLR41" s="87"/>
      <c r="BLS41" s="87"/>
      <c r="BLT41" s="87"/>
      <c r="BLU41" s="87"/>
      <c r="BLV41" s="87"/>
      <c r="BLW41" s="87"/>
      <c r="BLX41" s="87"/>
      <c r="BLY41" s="87"/>
      <c r="BLZ41" s="87"/>
      <c r="BMA41" s="87"/>
      <c r="BMB41" s="87"/>
      <c r="BMC41" s="87"/>
      <c r="BMD41" s="87"/>
      <c r="BME41" s="87"/>
      <c r="BMF41" s="87"/>
      <c r="BMG41" s="87"/>
      <c r="BMH41" s="87"/>
      <c r="BMI41" s="87"/>
      <c r="BMJ41" s="87"/>
      <c r="BMK41" s="87"/>
      <c r="BML41" s="87"/>
      <c r="BMM41" s="87"/>
      <c r="BMN41" s="87"/>
      <c r="BMO41" s="87"/>
      <c r="BMP41" s="87"/>
      <c r="BMQ41" s="87"/>
      <c r="BMR41" s="87"/>
      <c r="BMS41" s="87"/>
      <c r="BMT41" s="87"/>
      <c r="BMU41" s="87"/>
      <c r="BMV41" s="87"/>
      <c r="BMW41" s="87"/>
      <c r="BMX41" s="87"/>
      <c r="BMY41" s="87"/>
      <c r="BMZ41" s="87"/>
      <c r="BNA41" s="87"/>
      <c r="BNB41" s="87"/>
      <c r="BNC41" s="87"/>
      <c r="BND41" s="87"/>
      <c r="BNE41" s="87"/>
      <c r="BNF41" s="87"/>
      <c r="BNG41" s="87"/>
      <c r="BNH41" s="87"/>
      <c r="BNI41" s="87"/>
      <c r="BNJ41" s="87"/>
      <c r="BNK41" s="87"/>
      <c r="BNL41" s="87"/>
      <c r="BNM41" s="87"/>
      <c r="BNN41" s="87"/>
      <c r="BNO41" s="87"/>
      <c r="BNP41" s="87"/>
      <c r="BNQ41" s="87"/>
      <c r="BNR41" s="87"/>
      <c r="BNS41" s="87"/>
      <c r="BNT41" s="87"/>
      <c r="BNU41" s="87"/>
      <c r="BNV41" s="87"/>
      <c r="BNW41" s="87"/>
      <c r="BNX41" s="87"/>
      <c r="BNY41" s="87"/>
      <c r="BNZ41" s="87"/>
      <c r="BOA41" s="87"/>
      <c r="BOB41" s="87"/>
      <c r="BOC41" s="87"/>
      <c r="BOD41" s="87"/>
      <c r="BOE41" s="87"/>
      <c r="BOF41" s="87"/>
      <c r="BOG41" s="87"/>
      <c r="BOH41" s="87"/>
      <c r="BOI41" s="87"/>
      <c r="BOJ41" s="87"/>
      <c r="BOK41" s="87"/>
      <c r="BOL41" s="87"/>
      <c r="BOM41" s="87"/>
      <c r="BON41" s="87"/>
      <c r="BOO41" s="87"/>
      <c r="BOP41" s="87"/>
      <c r="BOQ41" s="87"/>
      <c r="BOR41" s="87"/>
      <c r="BOS41" s="87"/>
      <c r="BOT41" s="87"/>
      <c r="BOU41" s="87"/>
      <c r="BOV41" s="87"/>
      <c r="BOW41" s="87"/>
      <c r="BOX41" s="87"/>
      <c r="BOY41" s="87"/>
      <c r="BOZ41" s="87"/>
      <c r="BPA41" s="87"/>
      <c r="BPB41" s="87"/>
      <c r="BPC41" s="87"/>
      <c r="BPD41" s="87"/>
      <c r="BPE41" s="87"/>
      <c r="BPF41" s="87"/>
      <c r="BPG41" s="87"/>
      <c r="BPH41" s="87"/>
      <c r="BPI41" s="87"/>
      <c r="BPJ41" s="87"/>
      <c r="BPK41" s="87"/>
      <c r="BPL41" s="87"/>
      <c r="BPM41" s="87"/>
      <c r="BPN41" s="87"/>
      <c r="BPO41" s="87"/>
      <c r="BPP41" s="87"/>
      <c r="BPQ41" s="87"/>
      <c r="BPR41" s="87"/>
      <c r="BPS41" s="87"/>
      <c r="BPT41" s="87"/>
      <c r="BPU41" s="87"/>
      <c r="BPV41" s="87"/>
      <c r="BPW41" s="87"/>
      <c r="BPX41" s="87"/>
      <c r="BPY41" s="87"/>
      <c r="BPZ41" s="87"/>
      <c r="BQA41" s="87"/>
      <c r="BQB41" s="87"/>
      <c r="BQC41" s="87"/>
      <c r="BQD41" s="87"/>
      <c r="BQE41" s="87"/>
      <c r="BQF41" s="87"/>
      <c r="BQG41" s="87"/>
      <c r="BQH41" s="87"/>
      <c r="BQI41" s="87"/>
      <c r="BQJ41" s="87"/>
      <c r="BQK41" s="87"/>
      <c r="BQL41" s="87"/>
      <c r="BQM41" s="87"/>
      <c r="BQN41" s="87"/>
      <c r="BQO41" s="87"/>
      <c r="BQP41" s="87"/>
      <c r="BQQ41" s="87"/>
      <c r="BQR41" s="87"/>
      <c r="BQS41" s="87"/>
      <c r="BQT41" s="87"/>
      <c r="BQU41" s="87"/>
      <c r="BQV41" s="87"/>
      <c r="BQW41" s="87"/>
      <c r="BQX41" s="87"/>
      <c r="BQY41" s="87"/>
      <c r="BQZ41" s="87"/>
      <c r="BRA41" s="87"/>
      <c r="BRB41" s="87"/>
      <c r="BRC41" s="87"/>
      <c r="BRD41" s="87"/>
      <c r="BRE41" s="87"/>
      <c r="BRF41" s="87"/>
      <c r="BRG41" s="87"/>
      <c r="BRH41" s="87"/>
      <c r="BRI41" s="87"/>
      <c r="BRJ41" s="87"/>
      <c r="BRK41" s="87"/>
      <c r="BRL41" s="87"/>
      <c r="BRM41" s="87"/>
      <c r="BRN41" s="87"/>
      <c r="BRO41" s="87"/>
      <c r="BRP41" s="87"/>
      <c r="BRQ41" s="87"/>
      <c r="BRR41" s="87"/>
      <c r="BRS41" s="87"/>
      <c r="BRT41" s="87"/>
      <c r="BRU41" s="87"/>
      <c r="BRV41" s="87"/>
      <c r="BRW41" s="87"/>
      <c r="BRX41" s="87"/>
      <c r="BRY41" s="87"/>
      <c r="BRZ41" s="87"/>
      <c r="BSA41" s="87"/>
      <c r="BSB41" s="87"/>
      <c r="BSC41" s="87"/>
      <c r="BSD41" s="87"/>
      <c r="BSE41" s="87"/>
      <c r="BSF41" s="87"/>
      <c r="BSG41" s="87"/>
      <c r="BSH41" s="87"/>
      <c r="BSI41" s="87"/>
      <c r="BSJ41" s="87"/>
      <c r="BSK41" s="87"/>
      <c r="BSL41" s="87"/>
      <c r="BSM41" s="87"/>
      <c r="BSN41" s="87"/>
      <c r="BSO41" s="87"/>
      <c r="BSP41" s="87"/>
      <c r="BSQ41" s="87"/>
      <c r="BSR41" s="87"/>
      <c r="BSS41" s="87"/>
      <c r="BST41" s="87"/>
      <c r="BSU41" s="87"/>
      <c r="BSV41" s="87"/>
      <c r="BSW41" s="87"/>
      <c r="BSX41" s="87"/>
      <c r="BSY41" s="87"/>
      <c r="BSZ41" s="87"/>
      <c r="BTA41" s="87"/>
      <c r="BTB41" s="87"/>
      <c r="BTC41" s="87"/>
      <c r="BTD41" s="87"/>
      <c r="BTE41" s="87"/>
      <c r="BTF41" s="87"/>
      <c r="BTG41" s="87"/>
      <c r="BTH41" s="87"/>
      <c r="BTI41" s="87"/>
      <c r="BTJ41" s="87"/>
      <c r="BTK41" s="87"/>
      <c r="BTL41" s="87"/>
      <c r="BTM41" s="87"/>
      <c r="BTN41" s="87"/>
      <c r="BTO41" s="87"/>
      <c r="BTP41" s="87"/>
      <c r="BTQ41" s="87"/>
      <c r="BTR41" s="87"/>
      <c r="BTS41" s="87"/>
      <c r="BTT41" s="87"/>
      <c r="BTU41" s="87"/>
      <c r="BTV41" s="87"/>
      <c r="BTW41" s="87"/>
      <c r="BTX41" s="87"/>
      <c r="BTY41" s="87"/>
      <c r="BTZ41" s="87"/>
      <c r="BUA41" s="87"/>
      <c r="BUB41" s="87"/>
      <c r="BUC41" s="87"/>
      <c r="BUD41" s="87"/>
      <c r="BUE41" s="87"/>
      <c r="BUF41" s="87"/>
      <c r="BUG41" s="87"/>
      <c r="BUH41" s="87"/>
      <c r="BUI41" s="87"/>
      <c r="BUJ41" s="87"/>
      <c r="BUK41" s="87"/>
      <c r="BUL41" s="87"/>
      <c r="BUM41" s="87"/>
      <c r="BUN41" s="87"/>
      <c r="BUO41" s="87"/>
      <c r="BUP41" s="87"/>
      <c r="BUQ41" s="87"/>
      <c r="BUR41" s="87"/>
      <c r="BUS41" s="87"/>
      <c r="BUT41" s="87"/>
      <c r="BUU41" s="87"/>
      <c r="BUV41" s="87"/>
      <c r="BUW41" s="87"/>
      <c r="BUX41" s="87"/>
      <c r="BUY41" s="87"/>
      <c r="BUZ41" s="87"/>
      <c r="BVA41" s="87"/>
      <c r="BVB41" s="87"/>
      <c r="BVC41" s="87"/>
      <c r="BVD41" s="87"/>
      <c r="BVE41" s="87"/>
      <c r="BVF41" s="87"/>
      <c r="BVG41" s="87"/>
      <c r="BVH41" s="87"/>
      <c r="BVI41" s="87"/>
      <c r="BVJ41" s="87"/>
      <c r="BVK41" s="87"/>
      <c r="BVL41" s="87"/>
      <c r="BVM41" s="87"/>
      <c r="BVN41" s="87"/>
      <c r="BVO41" s="87"/>
      <c r="BVP41" s="87"/>
      <c r="BVQ41" s="87"/>
      <c r="BVR41" s="87"/>
      <c r="BVS41" s="87"/>
      <c r="BVT41" s="87"/>
      <c r="BVU41" s="87"/>
      <c r="BVV41" s="87"/>
      <c r="BVW41" s="87"/>
      <c r="BVX41" s="87"/>
      <c r="BVY41" s="87"/>
      <c r="BVZ41" s="87"/>
      <c r="BWA41" s="87"/>
      <c r="BWB41" s="87"/>
      <c r="BWC41" s="87"/>
      <c r="BWD41" s="87"/>
      <c r="BWE41" s="87"/>
      <c r="BWF41" s="87"/>
      <c r="BWG41" s="87"/>
      <c r="BWH41" s="87"/>
      <c r="BWI41" s="87"/>
      <c r="BWJ41" s="87"/>
      <c r="BWK41" s="87"/>
      <c r="BWL41" s="87"/>
      <c r="BWM41" s="87"/>
      <c r="BWN41" s="87"/>
      <c r="BWO41" s="87"/>
      <c r="BWP41" s="87"/>
      <c r="BWQ41" s="87"/>
      <c r="BWR41" s="87"/>
      <c r="BWS41" s="87"/>
      <c r="BWT41" s="87"/>
      <c r="BWU41" s="87"/>
      <c r="BWV41" s="87"/>
      <c r="BWW41" s="87"/>
      <c r="BWX41" s="87"/>
      <c r="BWY41" s="87"/>
      <c r="BWZ41" s="87"/>
      <c r="BXA41" s="87"/>
      <c r="BXB41" s="87"/>
      <c r="BXC41" s="87"/>
      <c r="BXD41" s="87"/>
      <c r="BXE41" s="87"/>
      <c r="BXF41" s="87"/>
      <c r="BXG41" s="87"/>
      <c r="BXH41" s="87"/>
      <c r="BXI41" s="87"/>
      <c r="BXJ41" s="87"/>
      <c r="BXK41" s="87"/>
      <c r="BXL41" s="87"/>
      <c r="BXM41" s="87"/>
      <c r="BXN41" s="87"/>
      <c r="BXO41" s="87"/>
      <c r="BXP41" s="87"/>
      <c r="BXQ41" s="87"/>
      <c r="BXR41" s="87"/>
      <c r="BXS41" s="87"/>
      <c r="BXT41" s="87"/>
      <c r="BXU41" s="87"/>
      <c r="BXV41" s="87"/>
      <c r="BXW41" s="87"/>
      <c r="BXX41" s="87"/>
      <c r="BXY41" s="87"/>
      <c r="BXZ41" s="87"/>
      <c r="BYA41" s="87"/>
      <c r="BYB41" s="87"/>
      <c r="BYC41" s="87"/>
      <c r="BYD41" s="87"/>
      <c r="BYE41" s="87"/>
      <c r="BYF41" s="87"/>
      <c r="BYG41" s="87"/>
      <c r="BYH41" s="87"/>
      <c r="BYI41" s="87"/>
      <c r="BYJ41" s="87"/>
      <c r="BYK41" s="87"/>
      <c r="BYL41" s="87"/>
      <c r="BYM41" s="87"/>
      <c r="BYN41" s="87"/>
      <c r="BYO41" s="87"/>
      <c r="BYP41" s="87"/>
      <c r="BYQ41" s="87"/>
      <c r="BYR41" s="87"/>
      <c r="BYS41" s="87"/>
      <c r="BYT41" s="87"/>
      <c r="BYU41" s="87"/>
      <c r="BYV41" s="87"/>
      <c r="BYW41" s="87"/>
      <c r="BYX41" s="87"/>
      <c r="BYY41" s="87"/>
      <c r="BYZ41" s="87"/>
      <c r="BZA41" s="87"/>
      <c r="BZB41" s="87"/>
      <c r="BZC41" s="87"/>
      <c r="BZD41" s="87"/>
      <c r="BZE41" s="87"/>
      <c r="BZF41" s="87"/>
      <c r="BZG41" s="87"/>
      <c r="BZH41" s="87"/>
      <c r="BZI41" s="87"/>
      <c r="BZJ41" s="87"/>
      <c r="BZK41" s="87"/>
      <c r="BZL41" s="87"/>
      <c r="BZM41" s="87"/>
      <c r="BZN41" s="87"/>
      <c r="BZO41" s="87"/>
      <c r="BZP41" s="87"/>
      <c r="BZQ41" s="87"/>
      <c r="BZR41" s="87"/>
      <c r="BZS41" s="87"/>
      <c r="BZT41" s="87"/>
      <c r="BZU41" s="87"/>
      <c r="BZV41" s="87"/>
      <c r="BZW41" s="87"/>
      <c r="BZX41" s="87"/>
      <c r="BZY41" s="87"/>
      <c r="BZZ41" s="87"/>
      <c r="CAA41" s="87"/>
      <c r="CAB41" s="87"/>
      <c r="CAC41" s="87"/>
      <c r="CAD41" s="87"/>
      <c r="CAE41" s="87"/>
      <c r="CAF41" s="87"/>
      <c r="CAG41" s="87"/>
      <c r="CAH41" s="87"/>
      <c r="CAI41" s="87"/>
      <c r="CAJ41" s="87"/>
      <c r="CAK41" s="87"/>
      <c r="CAL41" s="87"/>
      <c r="CAM41" s="87"/>
      <c r="CAN41" s="87"/>
      <c r="CAO41" s="87"/>
      <c r="CAP41" s="87"/>
      <c r="CAQ41" s="87"/>
      <c r="CAR41" s="87"/>
      <c r="CAS41" s="87"/>
      <c r="CAT41" s="87"/>
      <c r="CAU41" s="87"/>
      <c r="CAV41" s="87"/>
      <c r="CAW41" s="87"/>
      <c r="CAX41" s="87"/>
      <c r="CAY41" s="87"/>
      <c r="CAZ41" s="87"/>
      <c r="CBA41" s="87"/>
      <c r="CBB41" s="87"/>
      <c r="CBC41" s="87"/>
      <c r="CBD41" s="87"/>
      <c r="CBE41" s="87"/>
      <c r="CBF41" s="87"/>
      <c r="CBG41" s="87"/>
      <c r="CBH41" s="87"/>
      <c r="CBI41" s="87"/>
      <c r="CBJ41" s="87"/>
      <c r="CBK41" s="87"/>
      <c r="CBL41" s="87"/>
      <c r="CBM41" s="87"/>
      <c r="CBN41" s="87"/>
      <c r="CBO41" s="87"/>
      <c r="CBP41" s="87"/>
      <c r="CBQ41" s="87"/>
      <c r="CBR41" s="87"/>
      <c r="CBS41" s="87"/>
      <c r="CBT41" s="87"/>
      <c r="CBU41" s="87"/>
      <c r="CBV41" s="87"/>
      <c r="CBW41" s="87"/>
      <c r="CBX41" s="87"/>
      <c r="CBY41" s="87"/>
      <c r="CBZ41" s="87"/>
      <c r="CCA41" s="87"/>
      <c r="CCB41" s="87"/>
      <c r="CCC41" s="87"/>
      <c r="CCD41" s="87"/>
      <c r="CCE41" s="87"/>
      <c r="CCF41" s="87"/>
      <c r="CCG41" s="87"/>
      <c r="CCH41" s="87"/>
      <c r="CCI41" s="87"/>
      <c r="CCJ41" s="87"/>
      <c r="CCK41" s="87"/>
      <c r="CCL41" s="87"/>
      <c r="CCM41" s="87"/>
      <c r="CCN41" s="87"/>
      <c r="CCO41" s="87"/>
      <c r="CCP41" s="87"/>
      <c r="CCQ41" s="87"/>
      <c r="CCR41" s="87"/>
      <c r="CCS41" s="87"/>
      <c r="CCT41" s="87"/>
      <c r="CCU41" s="87"/>
      <c r="CCV41" s="87"/>
      <c r="CCW41" s="87"/>
      <c r="CCX41" s="87"/>
      <c r="CCY41" s="87"/>
      <c r="CCZ41" s="87"/>
      <c r="CDA41" s="87"/>
      <c r="CDB41" s="87"/>
      <c r="CDC41" s="87"/>
      <c r="CDD41" s="87"/>
      <c r="CDE41" s="87"/>
      <c r="CDF41" s="87"/>
      <c r="CDG41" s="87"/>
      <c r="CDH41" s="87"/>
      <c r="CDI41" s="87"/>
      <c r="CDJ41" s="87"/>
      <c r="CDK41" s="87"/>
      <c r="CDL41" s="87"/>
      <c r="CDM41" s="87"/>
      <c r="CDN41" s="87"/>
      <c r="CDO41" s="87"/>
      <c r="CDP41" s="87"/>
      <c r="CDQ41" s="87"/>
      <c r="CDR41" s="87"/>
      <c r="CDS41" s="87"/>
      <c r="CDT41" s="87"/>
      <c r="CDU41" s="87"/>
      <c r="CDV41" s="87"/>
      <c r="CDW41" s="87"/>
      <c r="CDX41" s="87"/>
      <c r="CDY41" s="87"/>
      <c r="CDZ41" s="87"/>
      <c r="CEA41" s="87"/>
      <c r="CEB41" s="87"/>
      <c r="CEC41" s="87"/>
      <c r="CED41" s="87"/>
      <c r="CEE41" s="87"/>
      <c r="CEF41" s="87"/>
      <c r="CEG41" s="87"/>
      <c r="CEH41" s="87"/>
      <c r="CEI41" s="87"/>
      <c r="CEJ41" s="87"/>
      <c r="CEK41" s="87"/>
      <c r="CEL41" s="87"/>
      <c r="CEM41" s="87"/>
      <c r="CEN41" s="87"/>
      <c r="CEO41" s="87"/>
      <c r="CEP41" s="87"/>
      <c r="CEQ41" s="87"/>
      <c r="CER41" s="87"/>
      <c r="CES41" s="87"/>
      <c r="CET41" s="87"/>
      <c r="CEU41" s="87"/>
      <c r="CEV41" s="87"/>
      <c r="CEW41" s="87"/>
      <c r="CEX41" s="87"/>
      <c r="CEY41" s="87"/>
      <c r="CEZ41" s="87"/>
      <c r="CFA41" s="87"/>
      <c r="CFB41" s="87"/>
      <c r="CFC41" s="87"/>
      <c r="CFD41" s="87"/>
      <c r="CFE41" s="87"/>
      <c r="CFF41" s="87"/>
      <c r="CFG41" s="87"/>
      <c r="CFH41" s="87"/>
      <c r="CFI41" s="87"/>
      <c r="CFJ41" s="87"/>
      <c r="CFK41" s="87"/>
      <c r="CFL41" s="87"/>
      <c r="CFM41" s="87"/>
      <c r="CFN41" s="87"/>
      <c r="CFO41" s="87"/>
      <c r="CFP41" s="87"/>
      <c r="CFQ41" s="87"/>
      <c r="CFR41" s="87"/>
      <c r="CFS41" s="87"/>
      <c r="CFT41" s="87"/>
      <c r="CFU41" s="87"/>
      <c r="CFV41" s="87"/>
      <c r="CFW41" s="87"/>
      <c r="CFX41" s="87"/>
      <c r="CFY41" s="87"/>
      <c r="CFZ41" s="87"/>
      <c r="CGA41" s="87"/>
      <c r="CGB41" s="87"/>
      <c r="CGC41" s="87"/>
      <c r="CGD41" s="87"/>
      <c r="CGE41" s="87"/>
      <c r="CGF41" s="87"/>
      <c r="CGG41" s="87"/>
      <c r="CGH41" s="87"/>
      <c r="CGI41" s="87"/>
      <c r="CGJ41" s="87"/>
      <c r="CGK41" s="87"/>
      <c r="CGL41" s="87"/>
      <c r="CGM41" s="87"/>
      <c r="CGN41" s="87"/>
      <c r="CGO41" s="87"/>
      <c r="CGP41" s="87"/>
      <c r="CGQ41" s="87"/>
      <c r="CGR41" s="87"/>
      <c r="CGS41" s="87"/>
      <c r="CGT41" s="87"/>
      <c r="CGU41" s="87"/>
      <c r="CGV41" s="87"/>
      <c r="CGW41" s="87"/>
      <c r="CGX41" s="87"/>
      <c r="CGY41" s="87"/>
      <c r="CGZ41" s="87"/>
      <c r="CHA41" s="87"/>
      <c r="CHB41" s="87"/>
      <c r="CHC41" s="87"/>
      <c r="CHD41" s="87"/>
      <c r="CHE41" s="87"/>
      <c r="CHF41" s="87"/>
      <c r="CHG41" s="87"/>
      <c r="CHH41" s="87"/>
      <c r="CHI41" s="87"/>
      <c r="CHJ41" s="87"/>
      <c r="CHK41" s="87"/>
      <c r="CHL41" s="87"/>
      <c r="CHM41" s="87"/>
      <c r="CHN41" s="87"/>
      <c r="CHO41" s="87"/>
      <c r="CHP41" s="87"/>
      <c r="CHQ41" s="87"/>
      <c r="CHR41" s="87"/>
      <c r="CHS41" s="87"/>
      <c r="CHT41" s="87"/>
      <c r="CHU41" s="87"/>
      <c r="CHV41" s="87"/>
      <c r="CHW41" s="87"/>
      <c r="CHX41" s="87"/>
      <c r="CHY41" s="87"/>
      <c r="CHZ41" s="87"/>
      <c r="CIA41" s="87"/>
      <c r="CIB41" s="87"/>
      <c r="CIC41" s="87"/>
      <c r="CID41" s="87"/>
      <c r="CIE41" s="87"/>
      <c r="CIF41" s="87"/>
      <c r="CIG41" s="87"/>
      <c r="CIH41" s="87"/>
      <c r="CII41" s="87"/>
      <c r="CIJ41" s="87"/>
      <c r="CIK41" s="87"/>
      <c r="CIL41" s="87"/>
      <c r="CIM41" s="87"/>
      <c r="CIN41" s="87"/>
      <c r="CIO41" s="87"/>
      <c r="CIP41" s="87"/>
      <c r="CIQ41" s="87"/>
      <c r="CIR41" s="87"/>
      <c r="CIS41" s="87"/>
      <c r="CIT41" s="87"/>
      <c r="CIU41" s="87"/>
      <c r="CIV41" s="87"/>
      <c r="CIW41" s="87"/>
      <c r="CIX41" s="87"/>
      <c r="CIY41" s="87"/>
      <c r="CIZ41" s="87"/>
      <c r="CJA41" s="87"/>
      <c r="CJB41" s="87"/>
      <c r="CJC41" s="87"/>
      <c r="CJD41" s="87"/>
      <c r="CJE41" s="87"/>
      <c r="CJF41" s="87"/>
      <c r="CJG41" s="87"/>
      <c r="CJH41" s="87"/>
      <c r="CJI41" s="87"/>
      <c r="CJJ41" s="87"/>
      <c r="CJK41" s="87"/>
      <c r="CJL41" s="87"/>
      <c r="CJM41" s="87"/>
      <c r="CJN41" s="87"/>
      <c r="CJO41" s="87"/>
      <c r="CJP41" s="87"/>
      <c r="CJQ41" s="87"/>
      <c r="CJR41" s="87"/>
      <c r="CJS41" s="87"/>
      <c r="CJT41" s="87"/>
      <c r="CJU41" s="87"/>
      <c r="CJV41" s="87"/>
      <c r="CJW41" s="87"/>
      <c r="CJX41" s="87"/>
      <c r="CJY41" s="87"/>
      <c r="CJZ41" s="87"/>
      <c r="CKA41" s="87"/>
      <c r="CKB41" s="87"/>
      <c r="CKC41" s="87"/>
      <c r="CKD41" s="87"/>
      <c r="CKE41" s="87"/>
      <c r="CKF41" s="87"/>
      <c r="CKG41" s="87"/>
      <c r="CKH41" s="87"/>
      <c r="CKI41" s="87"/>
      <c r="CKJ41" s="87"/>
      <c r="CKK41" s="87"/>
      <c r="CKL41" s="87"/>
      <c r="CKM41" s="87"/>
      <c r="CKN41" s="87"/>
      <c r="CKO41" s="87"/>
      <c r="CKP41" s="87"/>
      <c r="CKQ41" s="87"/>
      <c r="CKR41" s="87"/>
      <c r="CKS41" s="87"/>
      <c r="CKT41" s="87"/>
      <c r="CKU41" s="87"/>
      <c r="CKV41" s="87"/>
      <c r="CKW41" s="87"/>
      <c r="CKX41" s="87"/>
      <c r="CKY41" s="87"/>
      <c r="CKZ41" s="87"/>
      <c r="CLA41" s="87"/>
      <c r="CLB41" s="87"/>
      <c r="CLC41" s="87"/>
      <c r="CLD41" s="87"/>
      <c r="CLE41" s="87"/>
      <c r="CLF41" s="87"/>
      <c r="CLG41" s="87"/>
      <c r="CLH41" s="87"/>
      <c r="CLI41" s="87"/>
      <c r="CLJ41" s="87"/>
      <c r="CLK41" s="87"/>
      <c r="CLL41" s="87"/>
      <c r="CLM41" s="87"/>
      <c r="CLN41" s="87"/>
      <c r="CLO41" s="87"/>
      <c r="CLP41" s="87"/>
      <c r="CLQ41" s="87"/>
      <c r="CLR41" s="87"/>
      <c r="CLS41" s="87"/>
      <c r="CLT41" s="87"/>
      <c r="CLU41" s="87"/>
      <c r="CLV41" s="87"/>
      <c r="CLW41" s="87"/>
      <c r="CLX41" s="87"/>
      <c r="CLY41" s="87"/>
      <c r="CLZ41" s="87"/>
      <c r="CMA41" s="87"/>
      <c r="CMB41" s="87"/>
      <c r="CMC41" s="87"/>
      <c r="CMD41" s="87"/>
      <c r="CME41" s="87"/>
      <c r="CMF41" s="87"/>
      <c r="CMG41" s="87"/>
      <c r="CMH41" s="87"/>
      <c r="CMI41" s="87"/>
      <c r="CMJ41" s="87"/>
      <c r="CMK41" s="87"/>
      <c r="CML41" s="87"/>
      <c r="CMM41" s="87"/>
      <c r="CMN41" s="87"/>
      <c r="CMO41" s="87"/>
      <c r="CMP41" s="87"/>
      <c r="CMQ41" s="87"/>
      <c r="CMR41" s="87"/>
      <c r="CMS41" s="87"/>
      <c r="CMT41" s="87"/>
      <c r="CMU41" s="87"/>
      <c r="CMV41" s="87"/>
      <c r="CMW41" s="87"/>
      <c r="CMX41" s="87"/>
      <c r="CMY41" s="87"/>
      <c r="CMZ41" s="87"/>
      <c r="CNA41" s="87"/>
      <c r="CNB41" s="87"/>
      <c r="CNC41" s="87"/>
      <c r="CND41" s="87"/>
      <c r="CNE41" s="87"/>
      <c r="CNF41" s="87"/>
      <c r="CNG41" s="87"/>
      <c r="CNH41" s="87"/>
      <c r="CNI41" s="87"/>
      <c r="CNJ41" s="87"/>
      <c r="CNK41" s="87"/>
      <c r="CNL41" s="87"/>
      <c r="CNM41" s="87"/>
      <c r="CNN41" s="87"/>
      <c r="CNO41" s="87"/>
      <c r="CNP41" s="87"/>
      <c r="CNQ41" s="87"/>
      <c r="CNR41" s="87"/>
      <c r="CNS41" s="87"/>
      <c r="CNT41" s="87"/>
      <c r="CNU41" s="87"/>
      <c r="CNV41" s="87"/>
      <c r="CNW41" s="87"/>
      <c r="CNX41" s="87"/>
      <c r="CNY41" s="87"/>
      <c r="CNZ41" s="87"/>
      <c r="COA41" s="87"/>
      <c r="COB41" s="87"/>
      <c r="COC41" s="87"/>
      <c r="COD41" s="87"/>
      <c r="COE41" s="87"/>
      <c r="COF41" s="87"/>
      <c r="COG41" s="87"/>
      <c r="COH41" s="87"/>
      <c r="COI41" s="87"/>
      <c r="COJ41" s="87"/>
      <c r="COK41" s="87"/>
      <c r="COL41" s="87"/>
      <c r="COM41" s="87"/>
      <c r="CON41" s="87"/>
      <c r="COO41" s="87"/>
      <c r="COP41" s="87"/>
      <c r="COQ41" s="87"/>
      <c r="COR41" s="87"/>
      <c r="COS41" s="87"/>
      <c r="COT41" s="87"/>
      <c r="COU41" s="87"/>
      <c r="COV41" s="87"/>
      <c r="COW41" s="87"/>
      <c r="COX41" s="87"/>
      <c r="COY41" s="87"/>
      <c r="COZ41" s="87"/>
      <c r="CPA41" s="87"/>
      <c r="CPB41" s="87"/>
      <c r="CPC41" s="87"/>
      <c r="CPD41" s="87"/>
      <c r="CPE41" s="87"/>
      <c r="CPF41" s="87"/>
      <c r="CPG41" s="87"/>
      <c r="CPH41" s="87"/>
      <c r="CPI41" s="87"/>
      <c r="CPJ41" s="87"/>
      <c r="CPK41" s="87"/>
      <c r="CPL41" s="87"/>
      <c r="CPM41" s="87"/>
      <c r="CPN41" s="87"/>
      <c r="CPO41" s="87"/>
      <c r="CPP41" s="87"/>
      <c r="CPQ41" s="87"/>
      <c r="CPR41" s="87"/>
      <c r="CPS41" s="87"/>
      <c r="CPT41" s="87"/>
      <c r="CPU41" s="87"/>
      <c r="CPV41" s="87"/>
      <c r="CPW41" s="87"/>
      <c r="CPX41" s="87"/>
      <c r="CPY41" s="87"/>
      <c r="CPZ41" s="87"/>
      <c r="CQA41" s="87"/>
      <c r="CQB41" s="87"/>
      <c r="CQC41" s="87"/>
      <c r="CQD41" s="87"/>
      <c r="CQE41" s="87"/>
      <c r="CQF41" s="87"/>
      <c r="CQG41" s="87"/>
      <c r="CQH41" s="87"/>
      <c r="CQI41" s="87"/>
      <c r="CQJ41" s="87"/>
      <c r="CQK41" s="87"/>
      <c r="CQL41" s="87"/>
      <c r="CQM41" s="87"/>
      <c r="CQN41" s="87"/>
      <c r="CQO41" s="87"/>
      <c r="CQP41" s="87"/>
      <c r="CQQ41" s="87"/>
      <c r="CQR41" s="87"/>
      <c r="CQS41" s="87"/>
      <c r="CQT41" s="87"/>
      <c r="CQU41" s="87"/>
      <c r="CQV41" s="87"/>
      <c r="CQW41" s="87"/>
      <c r="CQX41" s="87"/>
      <c r="CQY41" s="87"/>
      <c r="CQZ41" s="87"/>
      <c r="CRA41" s="87"/>
      <c r="CRB41" s="87"/>
      <c r="CRC41" s="87"/>
      <c r="CRD41" s="87"/>
      <c r="CRE41" s="87"/>
      <c r="CRF41" s="87"/>
      <c r="CRG41" s="87"/>
      <c r="CRH41" s="87"/>
      <c r="CRI41" s="87"/>
      <c r="CRJ41" s="87"/>
      <c r="CRK41" s="87"/>
      <c r="CRL41" s="87"/>
      <c r="CRM41" s="87"/>
      <c r="CRN41" s="87"/>
      <c r="CRO41" s="87"/>
      <c r="CRP41" s="87"/>
      <c r="CRQ41" s="87"/>
      <c r="CRR41" s="87"/>
      <c r="CRS41" s="87"/>
      <c r="CRT41" s="87"/>
      <c r="CRU41" s="87"/>
      <c r="CRV41" s="87"/>
      <c r="CRW41" s="87"/>
      <c r="CRX41" s="87"/>
      <c r="CRY41" s="87"/>
      <c r="CRZ41" s="87"/>
      <c r="CSA41" s="87"/>
      <c r="CSB41" s="87"/>
      <c r="CSC41" s="87"/>
      <c r="CSD41" s="87"/>
      <c r="CSE41" s="87"/>
      <c r="CSF41" s="87"/>
      <c r="CSG41" s="87"/>
      <c r="CSH41" s="87"/>
      <c r="CSI41" s="87"/>
      <c r="CSJ41" s="87"/>
      <c r="CSK41" s="87"/>
      <c r="CSL41" s="87"/>
      <c r="CSM41" s="87"/>
      <c r="CSN41" s="87"/>
      <c r="CSO41" s="87"/>
      <c r="CSP41" s="87"/>
      <c r="CSQ41" s="87"/>
      <c r="CSR41" s="87"/>
      <c r="CSS41" s="87"/>
      <c r="CST41" s="87"/>
      <c r="CSU41" s="87"/>
      <c r="CSV41" s="87"/>
      <c r="CSW41" s="87"/>
      <c r="CSX41" s="87"/>
      <c r="CSY41" s="87"/>
      <c r="CSZ41" s="87"/>
      <c r="CTA41" s="87"/>
      <c r="CTB41" s="87"/>
      <c r="CTC41" s="87"/>
      <c r="CTD41" s="87"/>
      <c r="CTE41" s="87"/>
      <c r="CTF41" s="87"/>
      <c r="CTG41" s="87"/>
      <c r="CTH41" s="87"/>
      <c r="CTI41" s="87"/>
      <c r="CTJ41" s="87"/>
      <c r="CTK41" s="87"/>
      <c r="CTL41" s="87"/>
      <c r="CTM41" s="87"/>
      <c r="CTN41" s="87"/>
      <c r="CTO41" s="87"/>
      <c r="CTP41" s="87"/>
      <c r="CTQ41" s="87"/>
      <c r="CTR41" s="87"/>
      <c r="CTS41" s="87"/>
      <c r="CTT41" s="87"/>
      <c r="CTU41" s="87"/>
      <c r="CTV41" s="87"/>
      <c r="CTW41" s="87"/>
      <c r="CTX41" s="87"/>
      <c r="CTY41" s="87"/>
      <c r="CTZ41" s="87"/>
      <c r="CUA41" s="87"/>
      <c r="CUB41" s="87"/>
      <c r="CUC41" s="87"/>
      <c r="CUD41" s="87"/>
      <c r="CUE41" s="87"/>
      <c r="CUF41" s="87"/>
      <c r="CUG41" s="87"/>
      <c r="CUH41" s="87"/>
      <c r="CUI41" s="87"/>
      <c r="CUJ41" s="87"/>
      <c r="CUK41" s="87"/>
      <c r="CUL41" s="87"/>
      <c r="CUM41" s="87"/>
      <c r="CUN41" s="87"/>
      <c r="CUO41" s="87"/>
      <c r="CUP41" s="87"/>
      <c r="CUQ41" s="87"/>
      <c r="CUR41" s="87"/>
      <c r="CUS41" s="87"/>
      <c r="CUT41" s="87"/>
      <c r="CUU41" s="87"/>
      <c r="CUV41" s="87"/>
      <c r="CUW41" s="87"/>
      <c r="CUX41" s="87"/>
      <c r="CUY41" s="87"/>
      <c r="CUZ41" s="87"/>
      <c r="CVA41" s="87"/>
      <c r="CVB41" s="87"/>
      <c r="CVC41" s="87"/>
      <c r="CVD41" s="87"/>
      <c r="CVE41" s="87"/>
      <c r="CVF41" s="87"/>
      <c r="CVG41" s="87"/>
      <c r="CVH41" s="87"/>
      <c r="CVI41" s="87"/>
      <c r="CVJ41" s="87"/>
      <c r="CVK41" s="87"/>
      <c r="CVL41" s="87"/>
      <c r="CVM41" s="87"/>
      <c r="CVN41" s="87"/>
      <c r="CVO41" s="87"/>
      <c r="CVP41" s="87"/>
      <c r="CVQ41" s="87"/>
      <c r="CVR41" s="87"/>
      <c r="CVS41" s="87"/>
      <c r="CVT41" s="87"/>
      <c r="CVU41" s="87"/>
      <c r="CVV41" s="87"/>
      <c r="CVW41" s="87"/>
      <c r="CVX41" s="87"/>
      <c r="CVY41" s="87"/>
      <c r="CVZ41" s="87"/>
      <c r="CWA41" s="87"/>
      <c r="CWB41" s="87"/>
      <c r="CWC41" s="87"/>
      <c r="CWD41" s="87"/>
      <c r="CWE41" s="87"/>
      <c r="CWF41" s="87"/>
      <c r="CWG41" s="87"/>
      <c r="CWH41" s="87"/>
      <c r="CWI41" s="87"/>
      <c r="CWJ41" s="87"/>
      <c r="CWK41" s="87"/>
      <c r="CWL41" s="87"/>
      <c r="CWM41" s="87"/>
      <c r="CWN41" s="87"/>
      <c r="CWO41" s="87"/>
      <c r="CWP41" s="87"/>
      <c r="CWQ41" s="87"/>
      <c r="CWR41" s="87"/>
      <c r="CWS41" s="87"/>
      <c r="CWT41" s="87"/>
      <c r="CWU41" s="87"/>
      <c r="CWV41" s="87"/>
      <c r="CWW41" s="87"/>
      <c r="CWX41" s="87"/>
      <c r="CWY41" s="87"/>
      <c r="CWZ41" s="87"/>
      <c r="CXA41" s="87"/>
      <c r="CXB41" s="87"/>
      <c r="CXC41" s="87"/>
      <c r="CXD41" s="87"/>
      <c r="CXE41" s="87"/>
      <c r="CXF41" s="87"/>
      <c r="CXG41" s="87"/>
      <c r="CXH41" s="87"/>
      <c r="CXI41" s="87"/>
      <c r="CXJ41" s="87"/>
      <c r="CXK41" s="87"/>
      <c r="CXL41" s="87"/>
      <c r="CXM41" s="87"/>
      <c r="CXN41" s="87"/>
      <c r="CXO41" s="87"/>
      <c r="CXP41" s="87"/>
      <c r="CXQ41" s="87"/>
      <c r="CXR41" s="87"/>
      <c r="CXS41" s="87"/>
      <c r="CXT41" s="87"/>
      <c r="CXU41" s="87"/>
      <c r="CXV41" s="87"/>
      <c r="CXW41" s="87"/>
      <c r="CXX41" s="87"/>
      <c r="CXY41" s="87"/>
      <c r="CXZ41" s="87"/>
      <c r="CYA41" s="87"/>
      <c r="CYB41" s="87"/>
      <c r="CYC41" s="87"/>
      <c r="CYD41" s="87"/>
      <c r="CYE41" s="87"/>
      <c r="CYF41" s="87"/>
      <c r="CYG41" s="87"/>
      <c r="CYH41" s="87"/>
      <c r="CYI41" s="87"/>
      <c r="CYJ41" s="87"/>
      <c r="CYK41" s="87"/>
      <c r="CYL41" s="87"/>
      <c r="CYM41" s="87"/>
      <c r="CYN41" s="87"/>
      <c r="CYO41" s="87"/>
      <c r="CYP41" s="87"/>
      <c r="CYQ41" s="87"/>
      <c r="CYR41" s="87"/>
      <c r="CYS41" s="87"/>
      <c r="CYT41" s="87"/>
      <c r="CYU41" s="87"/>
      <c r="CYV41" s="87"/>
      <c r="CYW41" s="87"/>
      <c r="CYX41" s="87"/>
      <c r="CYY41" s="87"/>
      <c r="CYZ41" s="87"/>
      <c r="CZA41" s="87"/>
      <c r="CZB41" s="87"/>
      <c r="CZC41" s="87"/>
      <c r="CZD41" s="87"/>
      <c r="CZE41" s="87"/>
      <c r="CZF41" s="87"/>
      <c r="CZG41" s="87"/>
      <c r="CZH41" s="87"/>
      <c r="CZI41" s="87"/>
      <c r="CZJ41" s="87"/>
      <c r="CZK41" s="87"/>
      <c r="CZL41" s="87"/>
      <c r="CZM41" s="87"/>
      <c r="CZN41" s="87"/>
      <c r="CZO41" s="87"/>
      <c r="CZP41" s="87"/>
      <c r="CZQ41" s="87"/>
      <c r="CZR41" s="87"/>
      <c r="CZS41" s="87"/>
      <c r="CZT41" s="87"/>
      <c r="CZU41" s="87"/>
      <c r="CZV41" s="87"/>
      <c r="CZW41" s="87"/>
      <c r="CZX41" s="87"/>
      <c r="CZY41" s="87"/>
      <c r="CZZ41" s="87"/>
      <c r="DAA41" s="87"/>
      <c r="DAB41" s="87"/>
      <c r="DAC41" s="87"/>
      <c r="DAD41" s="87"/>
      <c r="DAE41" s="87"/>
      <c r="DAF41" s="87"/>
      <c r="DAG41" s="87"/>
      <c r="DAH41" s="87"/>
      <c r="DAI41" s="87"/>
      <c r="DAJ41" s="87"/>
      <c r="DAK41" s="87"/>
      <c r="DAL41" s="87"/>
      <c r="DAM41" s="87"/>
      <c r="DAN41" s="87"/>
      <c r="DAO41" s="87"/>
      <c r="DAP41" s="87"/>
      <c r="DAQ41" s="87"/>
      <c r="DAR41" s="87"/>
      <c r="DAS41" s="87"/>
      <c r="DAT41" s="87"/>
      <c r="DAU41" s="87"/>
      <c r="DAV41" s="87"/>
      <c r="DAW41" s="87"/>
      <c r="DAX41" s="87"/>
      <c r="DAY41" s="87"/>
      <c r="DAZ41" s="87"/>
      <c r="DBA41" s="87"/>
      <c r="DBB41" s="87"/>
      <c r="DBC41" s="87"/>
      <c r="DBD41" s="87"/>
      <c r="DBE41" s="87"/>
      <c r="DBF41" s="87"/>
      <c r="DBG41" s="87"/>
      <c r="DBH41" s="87"/>
      <c r="DBI41" s="87"/>
      <c r="DBJ41" s="87"/>
      <c r="DBK41" s="87"/>
      <c r="DBL41" s="87"/>
      <c r="DBM41" s="87"/>
      <c r="DBN41" s="87"/>
      <c r="DBO41" s="87"/>
      <c r="DBP41" s="87"/>
      <c r="DBQ41" s="87"/>
      <c r="DBR41" s="87"/>
      <c r="DBS41" s="87"/>
      <c r="DBT41" s="87"/>
      <c r="DBU41" s="87"/>
      <c r="DBV41" s="87"/>
      <c r="DBW41" s="87"/>
      <c r="DBX41" s="87"/>
      <c r="DBY41" s="87"/>
      <c r="DBZ41" s="87"/>
      <c r="DCA41" s="87"/>
      <c r="DCB41" s="87"/>
      <c r="DCC41" s="87"/>
      <c r="DCD41" s="87"/>
      <c r="DCE41" s="87"/>
      <c r="DCF41" s="87"/>
      <c r="DCG41" s="87"/>
      <c r="DCH41" s="87"/>
      <c r="DCI41" s="87"/>
      <c r="DCJ41" s="87"/>
      <c r="DCK41" s="87"/>
      <c r="DCL41" s="87"/>
      <c r="DCM41" s="87"/>
      <c r="DCN41" s="87"/>
      <c r="DCO41" s="87"/>
      <c r="DCP41" s="87"/>
      <c r="DCQ41" s="87"/>
      <c r="DCR41" s="87"/>
      <c r="DCS41" s="87"/>
      <c r="DCT41" s="87"/>
      <c r="DCU41" s="87"/>
      <c r="DCV41" s="87"/>
      <c r="DCW41" s="87"/>
      <c r="DCX41" s="87"/>
      <c r="DCY41" s="87"/>
      <c r="DCZ41" s="87"/>
      <c r="DDA41" s="87"/>
      <c r="DDB41" s="87"/>
      <c r="DDC41" s="87"/>
      <c r="DDD41" s="87"/>
      <c r="DDE41" s="87"/>
      <c r="DDF41" s="87"/>
      <c r="DDG41" s="87"/>
      <c r="DDH41" s="87"/>
      <c r="DDI41" s="87"/>
      <c r="DDJ41" s="87"/>
      <c r="DDK41" s="87"/>
      <c r="DDL41" s="87"/>
      <c r="DDM41" s="87"/>
      <c r="DDN41" s="87"/>
      <c r="DDO41" s="87"/>
      <c r="DDP41" s="87"/>
      <c r="DDQ41" s="87"/>
      <c r="DDR41" s="87"/>
      <c r="DDS41" s="87"/>
      <c r="DDT41" s="87"/>
      <c r="DDU41" s="87"/>
      <c r="DDV41" s="87"/>
      <c r="DDW41" s="87"/>
      <c r="DDX41" s="87"/>
      <c r="DDY41" s="87"/>
      <c r="DDZ41" s="87"/>
      <c r="DEA41" s="87"/>
      <c r="DEB41" s="87"/>
      <c r="DEC41" s="87"/>
      <c r="DED41" s="87"/>
      <c r="DEE41" s="87"/>
      <c r="DEF41" s="87"/>
      <c r="DEG41" s="87"/>
      <c r="DEH41" s="87"/>
      <c r="DEI41" s="87"/>
      <c r="DEJ41" s="87"/>
      <c r="DEK41" s="87"/>
      <c r="DEL41" s="87"/>
      <c r="DEM41" s="87"/>
      <c r="DEN41" s="87"/>
      <c r="DEO41" s="87"/>
      <c r="DEP41" s="87"/>
      <c r="DEQ41" s="87"/>
      <c r="DER41" s="87"/>
      <c r="DES41" s="87"/>
      <c r="DET41" s="87"/>
      <c r="DEU41" s="87"/>
      <c r="DEV41" s="87"/>
      <c r="DEW41" s="87"/>
      <c r="DEX41" s="87"/>
      <c r="DEY41" s="87"/>
      <c r="DEZ41" s="87"/>
      <c r="DFA41" s="87"/>
      <c r="DFB41" s="87"/>
      <c r="DFC41" s="87"/>
      <c r="DFD41" s="87"/>
      <c r="DFE41" s="87"/>
      <c r="DFF41" s="87"/>
      <c r="DFG41" s="87"/>
      <c r="DFH41" s="87"/>
      <c r="DFI41" s="87"/>
      <c r="DFJ41" s="87"/>
      <c r="DFK41" s="87"/>
      <c r="DFL41" s="87"/>
      <c r="DFM41" s="87"/>
      <c r="DFN41" s="87"/>
      <c r="DFO41" s="87"/>
      <c r="DFP41" s="87"/>
      <c r="DFQ41" s="87"/>
      <c r="DFR41" s="87"/>
      <c r="DFS41" s="87"/>
      <c r="DFT41" s="87"/>
      <c r="DFU41" s="87"/>
      <c r="DFV41" s="87"/>
      <c r="DFW41" s="87"/>
      <c r="DFX41" s="87"/>
      <c r="DFY41" s="87"/>
      <c r="DFZ41" s="87"/>
      <c r="DGA41" s="87"/>
      <c r="DGB41" s="87"/>
      <c r="DGC41" s="87"/>
      <c r="DGD41" s="87"/>
      <c r="DGE41" s="87"/>
      <c r="DGF41" s="87"/>
      <c r="DGG41" s="87"/>
      <c r="DGH41" s="87"/>
      <c r="DGI41" s="87"/>
      <c r="DGJ41" s="87"/>
      <c r="DGK41" s="87"/>
      <c r="DGL41" s="87"/>
      <c r="DGM41" s="87"/>
      <c r="DGN41" s="87"/>
      <c r="DGO41" s="87"/>
      <c r="DGP41" s="87"/>
      <c r="DGQ41" s="87"/>
      <c r="DGR41" s="87"/>
      <c r="DGS41" s="87"/>
      <c r="DGT41" s="87"/>
      <c r="DGU41" s="87"/>
      <c r="DGV41" s="87"/>
      <c r="DGW41" s="87"/>
      <c r="DGX41" s="87"/>
      <c r="DGY41" s="87"/>
      <c r="DGZ41" s="87"/>
      <c r="DHA41" s="87"/>
      <c r="DHB41" s="87"/>
      <c r="DHC41" s="87"/>
      <c r="DHD41" s="87"/>
      <c r="DHE41" s="87"/>
      <c r="DHF41" s="87"/>
      <c r="DHG41" s="87"/>
      <c r="DHH41" s="87"/>
      <c r="DHI41" s="87"/>
      <c r="DHJ41" s="87"/>
      <c r="DHK41" s="87"/>
      <c r="DHL41" s="87"/>
      <c r="DHM41" s="87"/>
      <c r="DHN41" s="87"/>
      <c r="DHO41" s="87"/>
      <c r="DHP41" s="87"/>
      <c r="DHQ41" s="87"/>
      <c r="DHR41" s="87"/>
      <c r="DHS41" s="87"/>
      <c r="DHT41" s="87"/>
      <c r="DHU41" s="87"/>
      <c r="DHV41" s="87"/>
      <c r="DHW41" s="87"/>
      <c r="DHX41" s="87"/>
      <c r="DHY41" s="87"/>
      <c r="DHZ41" s="87"/>
      <c r="DIA41" s="87"/>
      <c r="DIB41" s="87"/>
      <c r="DIC41" s="87"/>
      <c r="DID41" s="87"/>
      <c r="DIE41" s="87"/>
      <c r="DIF41" s="87"/>
      <c r="DIG41" s="87"/>
      <c r="DIH41" s="87"/>
      <c r="DII41" s="87"/>
      <c r="DIJ41" s="87"/>
      <c r="DIK41" s="87"/>
      <c r="DIL41" s="87"/>
      <c r="DIM41" s="87"/>
      <c r="DIN41" s="87"/>
      <c r="DIO41" s="87"/>
      <c r="DIP41" s="87"/>
      <c r="DIQ41" s="87"/>
      <c r="DIR41" s="87"/>
      <c r="DIS41" s="87"/>
      <c r="DIT41" s="87"/>
      <c r="DIU41" s="87"/>
      <c r="DIV41" s="87"/>
      <c r="DIW41" s="87"/>
      <c r="DIX41" s="87"/>
      <c r="DIY41" s="87"/>
      <c r="DIZ41" s="87"/>
      <c r="DJA41" s="87"/>
      <c r="DJB41" s="87"/>
      <c r="DJC41" s="87"/>
      <c r="DJD41" s="87"/>
      <c r="DJE41" s="87"/>
      <c r="DJF41" s="87"/>
      <c r="DJG41" s="87"/>
      <c r="DJH41" s="87"/>
      <c r="DJI41" s="87"/>
      <c r="DJJ41" s="87"/>
      <c r="DJK41" s="87"/>
      <c r="DJL41" s="87"/>
      <c r="DJM41" s="87"/>
      <c r="DJN41" s="87"/>
      <c r="DJO41" s="87"/>
      <c r="DJP41" s="87"/>
      <c r="DJQ41" s="87"/>
      <c r="DJR41" s="87"/>
      <c r="DJS41" s="87"/>
      <c r="DJT41" s="87"/>
      <c r="DJU41" s="87"/>
      <c r="DJV41" s="87"/>
      <c r="DJW41" s="87"/>
      <c r="DJX41" s="87"/>
      <c r="DJY41" s="87"/>
      <c r="DJZ41" s="87"/>
      <c r="DKA41" s="87"/>
      <c r="DKB41" s="87"/>
      <c r="DKC41" s="87"/>
      <c r="DKD41" s="87"/>
      <c r="DKE41" s="87"/>
      <c r="DKF41" s="87"/>
      <c r="DKG41" s="87"/>
      <c r="DKH41" s="87"/>
      <c r="DKI41" s="87"/>
      <c r="DKJ41" s="87"/>
      <c r="DKK41" s="87"/>
      <c r="DKL41" s="87"/>
      <c r="DKM41" s="87"/>
      <c r="DKN41" s="87"/>
      <c r="DKO41" s="87"/>
      <c r="DKP41" s="87"/>
      <c r="DKQ41" s="87"/>
      <c r="DKR41" s="87"/>
      <c r="DKS41" s="87"/>
      <c r="DKT41" s="87"/>
      <c r="DKU41" s="87"/>
      <c r="DKV41" s="87"/>
      <c r="DKW41" s="87"/>
      <c r="DKX41" s="87"/>
      <c r="DKY41" s="87"/>
      <c r="DKZ41" s="87"/>
      <c r="DLA41" s="87"/>
      <c r="DLB41" s="87"/>
      <c r="DLC41" s="87"/>
      <c r="DLD41" s="87"/>
      <c r="DLE41" s="87"/>
      <c r="DLF41" s="87"/>
      <c r="DLG41" s="87"/>
      <c r="DLH41" s="87"/>
      <c r="DLI41" s="87"/>
      <c r="DLJ41" s="87"/>
      <c r="DLK41" s="87"/>
      <c r="DLL41" s="87"/>
      <c r="DLM41" s="87"/>
      <c r="DLN41" s="87"/>
      <c r="DLO41" s="87"/>
      <c r="DLP41" s="87"/>
      <c r="DLQ41" s="87"/>
      <c r="DLR41" s="87"/>
      <c r="DLS41" s="87"/>
      <c r="DLT41" s="87"/>
      <c r="DLU41" s="87"/>
      <c r="DLV41" s="87"/>
      <c r="DLW41" s="87"/>
      <c r="DLX41" s="87"/>
      <c r="DLY41" s="87"/>
      <c r="DLZ41" s="87"/>
      <c r="DMA41" s="87"/>
      <c r="DMB41" s="87"/>
      <c r="DMC41" s="87"/>
      <c r="DMD41" s="87"/>
      <c r="DME41" s="87"/>
      <c r="DMF41" s="87"/>
      <c r="DMG41" s="87"/>
      <c r="DMH41" s="87"/>
      <c r="DMI41" s="87"/>
      <c r="DMJ41" s="87"/>
      <c r="DMK41" s="87"/>
      <c r="DML41" s="87"/>
      <c r="DMM41" s="87"/>
      <c r="DMN41" s="87"/>
      <c r="DMO41" s="87"/>
      <c r="DMP41" s="87"/>
      <c r="DMQ41" s="87"/>
      <c r="DMR41" s="87"/>
      <c r="DMS41" s="87"/>
      <c r="DMT41" s="87"/>
      <c r="DMU41" s="87"/>
      <c r="DMV41" s="87"/>
      <c r="DMW41" s="87"/>
      <c r="DMX41" s="87"/>
      <c r="DMY41" s="87"/>
      <c r="DMZ41" s="87"/>
      <c r="DNA41" s="87"/>
      <c r="DNB41" s="87"/>
      <c r="DNC41" s="87"/>
      <c r="DND41" s="87"/>
      <c r="DNE41" s="87"/>
      <c r="DNF41" s="87"/>
      <c r="DNG41" s="87"/>
      <c r="DNH41" s="87"/>
      <c r="DNI41" s="87"/>
      <c r="DNJ41" s="87"/>
      <c r="DNK41" s="87"/>
      <c r="DNL41" s="87"/>
      <c r="DNM41" s="87"/>
      <c r="DNN41" s="87"/>
      <c r="DNO41" s="87"/>
      <c r="DNP41" s="87"/>
      <c r="DNQ41" s="87"/>
      <c r="DNR41" s="87"/>
      <c r="DNS41" s="87"/>
      <c r="DNT41" s="87"/>
      <c r="DNU41" s="87"/>
      <c r="DNV41" s="87"/>
      <c r="DNW41" s="87"/>
      <c r="DNX41" s="87"/>
      <c r="DNY41" s="87"/>
      <c r="DNZ41" s="87"/>
      <c r="DOA41" s="87"/>
      <c r="DOB41" s="87"/>
      <c r="DOC41" s="87"/>
      <c r="DOD41" s="87"/>
      <c r="DOE41" s="87"/>
      <c r="DOF41" s="87"/>
      <c r="DOG41" s="87"/>
      <c r="DOH41" s="87"/>
      <c r="DOI41" s="87"/>
      <c r="DOJ41" s="87"/>
      <c r="DOK41" s="87"/>
      <c r="DOL41" s="87"/>
      <c r="DOM41" s="87"/>
      <c r="DON41" s="87"/>
      <c r="DOO41" s="87"/>
      <c r="DOP41" s="87"/>
      <c r="DOQ41" s="87"/>
      <c r="DOR41" s="87"/>
      <c r="DOS41" s="87"/>
      <c r="DOT41" s="87"/>
      <c r="DOU41" s="87"/>
      <c r="DOV41" s="87"/>
      <c r="DOW41" s="87"/>
      <c r="DOX41" s="87"/>
      <c r="DOY41" s="87"/>
      <c r="DOZ41" s="87"/>
      <c r="DPA41" s="87"/>
      <c r="DPB41" s="87"/>
      <c r="DPC41" s="87"/>
      <c r="DPD41" s="87"/>
      <c r="DPE41" s="87"/>
      <c r="DPF41" s="87"/>
      <c r="DPG41" s="87"/>
      <c r="DPH41" s="87"/>
      <c r="DPI41" s="87"/>
      <c r="DPJ41" s="87"/>
      <c r="DPK41" s="87"/>
      <c r="DPL41" s="87"/>
      <c r="DPM41" s="87"/>
      <c r="DPN41" s="87"/>
      <c r="DPO41" s="87"/>
      <c r="DPP41" s="87"/>
      <c r="DPQ41" s="87"/>
      <c r="DPR41" s="87"/>
      <c r="DPS41" s="87"/>
      <c r="DPT41" s="87"/>
      <c r="DPU41" s="87"/>
      <c r="DPV41" s="87"/>
      <c r="DPW41" s="87"/>
      <c r="DPX41" s="87"/>
      <c r="DPY41" s="87"/>
      <c r="DPZ41" s="87"/>
      <c r="DQA41" s="87"/>
      <c r="DQB41" s="87"/>
      <c r="DQC41" s="87"/>
      <c r="DQD41" s="87"/>
      <c r="DQE41" s="87"/>
      <c r="DQF41" s="87"/>
      <c r="DQG41" s="87"/>
      <c r="DQH41" s="87"/>
      <c r="DQI41" s="87"/>
      <c r="DQJ41" s="87"/>
      <c r="DQK41" s="87"/>
      <c r="DQL41" s="87"/>
      <c r="DQM41" s="87"/>
      <c r="DQN41" s="87"/>
      <c r="DQO41" s="87"/>
      <c r="DQP41" s="87"/>
      <c r="DQQ41" s="87"/>
      <c r="DQR41" s="87"/>
      <c r="DQS41" s="87"/>
      <c r="DQT41" s="87"/>
      <c r="DQU41" s="87"/>
      <c r="DQV41" s="87"/>
      <c r="DQW41" s="87"/>
      <c r="DQX41" s="87"/>
      <c r="DQY41" s="87"/>
      <c r="DQZ41" s="87"/>
      <c r="DRA41" s="87"/>
      <c r="DRB41" s="87"/>
      <c r="DRC41" s="87"/>
      <c r="DRD41" s="87"/>
      <c r="DRE41" s="87"/>
      <c r="DRF41" s="87"/>
      <c r="DRG41" s="87"/>
      <c r="DRH41" s="87"/>
      <c r="DRI41" s="87"/>
      <c r="DRJ41" s="87"/>
      <c r="DRK41" s="87"/>
      <c r="DRL41" s="87"/>
      <c r="DRM41" s="87"/>
      <c r="DRN41" s="87"/>
      <c r="DRO41" s="87"/>
      <c r="DRP41" s="87"/>
      <c r="DRQ41" s="87"/>
      <c r="DRR41" s="87"/>
      <c r="DRS41" s="87"/>
      <c r="DRT41" s="87"/>
      <c r="DRU41" s="87"/>
      <c r="DRV41" s="87"/>
      <c r="DRW41" s="87"/>
      <c r="DRX41" s="87"/>
      <c r="DRY41" s="87"/>
      <c r="DRZ41" s="87"/>
      <c r="DSA41" s="87"/>
      <c r="DSB41" s="87"/>
      <c r="DSC41" s="87"/>
      <c r="DSD41" s="87"/>
      <c r="DSE41" s="87"/>
      <c r="DSF41" s="87"/>
      <c r="DSG41" s="87"/>
      <c r="DSH41" s="87"/>
      <c r="DSI41" s="87"/>
      <c r="DSJ41" s="87"/>
      <c r="DSK41" s="87"/>
      <c r="DSL41" s="87"/>
      <c r="DSM41" s="87"/>
      <c r="DSN41" s="87"/>
      <c r="DSO41" s="87"/>
      <c r="DSP41" s="87"/>
      <c r="DSQ41" s="87"/>
      <c r="DSR41" s="87"/>
      <c r="DSS41" s="87"/>
      <c r="DST41" s="87"/>
      <c r="DSU41" s="87"/>
      <c r="DSV41" s="87"/>
      <c r="DSW41" s="87"/>
      <c r="DSX41" s="87"/>
      <c r="DSY41" s="87"/>
      <c r="DSZ41" s="87"/>
      <c r="DTA41" s="87"/>
      <c r="DTB41" s="87"/>
      <c r="DTC41" s="87"/>
      <c r="DTD41" s="87"/>
      <c r="DTE41" s="87"/>
      <c r="DTF41" s="87"/>
      <c r="DTG41" s="87"/>
      <c r="DTH41" s="87"/>
      <c r="DTI41" s="87"/>
      <c r="DTJ41" s="87"/>
      <c r="DTK41" s="87"/>
      <c r="DTL41" s="87"/>
      <c r="DTM41" s="87"/>
      <c r="DTN41" s="87"/>
      <c r="DTO41" s="87"/>
      <c r="DTP41" s="87"/>
      <c r="DTQ41" s="87"/>
      <c r="DTR41" s="87"/>
      <c r="DTS41" s="87"/>
      <c r="DTT41" s="87"/>
      <c r="DTU41" s="87"/>
      <c r="DTV41" s="87"/>
      <c r="DTW41" s="87"/>
      <c r="DTX41" s="87"/>
      <c r="DTY41" s="87"/>
      <c r="DTZ41" s="87"/>
      <c r="DUA41" s="87"/>
      <c r="DUB41" s="87"/>
      <c r="DUC41" s="87"/>
      <c r="DUD41" s="87"/>
      <c r="DUE41" s="87"/>
      <c r="DUF41" s="87"/>
      <c r="DUG41" s="87"/>
      <c r="DUH41" s="87"/>
      <c r="DUI41" s="87"/>
      <c r="DUJ41" s="87"/>
      <c r="DUK41" s="87"/>
      <c r="DUL41" s="87"/>
      <c r="DUM41" s="87"/>
      <c r="DUN41" s="87"/>
      <c r="DUO41" s="87"/>
      <c r="DUP41" s="87"/>
      <c r="DUQ41" s="87"/>
      <c r="DUR41" s="87"/>
      <c r="DUS41" s="87"/>
      <c r="DUT41" s="87"/>
      <c r="DUU41" s="87"/>
      <c r="DUV41" s="87"/>
      <c r="DUW41" s="87"/>
      <c r="DUX41" s="87"/>
      <c r="DUY41" s="87"/>
      <c r="DUZ41" s="87"/>
      <c r="DVA41" s="87"/>
      <c r="DVB41" s="87"/>
      <c r="DVC41" s="87"/>
      <c r="DVD41" s="87"/>
      <c r="DVE41" s="87"/>
      <c r="DVF41" s="87"/>
      <c r="DVG41" s="87"/>
      <c r="DVH41" s="87"/>
      <c r="DVI41" s="87"/>
      <c r="DVJ41" s="87"/>
      <c r="DVK41" s="87"/>
      <c r="DVL41" s="87"/>
      <c r="DVM41" s="87"/>
      <c r="DVN41" s="87"/>
      <c r="DVO41" s="87"/>
      <c r="DVP41" s="87"/>
      <c r="DVQ41" s="87"/>
      <c r="DVR41" s="87"/>
      <c r="DVS41" s="87"/>
      <c r="DVT41" s="87"/>
      <c r="DVU41" s="87"/>
      <c r="DVV41" s="87"/>
      <c r="DVW41" s="87"/>
      <c r="DVX41" s="87"/>
      <c r="DVY41" s="87"/>
      <c r="DVZ41" s="87"/>
      <c r="DWA41" s="87"/>
      <c r="DWB41" s="87"/>
      <c r="DWC41" s="87"/>
      <c r="DWD41" s="87"/>
      <c r="DWE41" s="87"/>
      <c r="DWF41" s="87"/>
      <c r="DWG41" s="87"/>
      <c r="DWH41" s="87"/>
      <c r="DWI41" s="87"/>
      <c r="DWJ41" s="87"/>
      <c r="DWK41" s="87"/>
      <c r="DWL41" s="87"/>
      <c r="DWM41" s="87"/>
      <c r="DWN41" s="87"/>
      <c r="DWO41" s="87"/>
      <c r="DWP41" s="87"/>
      <c r="DWQ41" s="87"/>
      <c r="DWR41" s="87"/>
      <c r="DWS41" s="87"/>
      <c r="DWT41" s="87"/>
      <c r="DWU41" s="87"/>
      <c r="DWV41" s="87"/>
      <c r="DWW41" s="87"/>
      <c r="DWX41" s="87"/>
      <c r="DWY41" s="87"/>
      <c r="DWZ41" s="87"/>
      <c r="DXA41" s="87"/>
      <c r="DXB41" s="87"/>
      <c r="DXC41" s="87"/>
      <c r="DXD41" s="87"/>
      <c r="DXE41" s="87"/>
      <c r="DXF41" s="87"/>
      <c r="DXG41" s="87"/>
      <c r="DXH41" s="87"/>
      <c r="DXI41" s="87"/>
      <c r="DXJ41" s="87"/>
      <c r="DXK41" s="87"/>
      <c r="DXL41" s="87"/>
      <c r="DXM41" s="87"/>
      <c r="DXN41" s="87"/>
      <c r="DXO41" s="87"/>
      <c r="DXP41" s="87"/>
      <c r="DXQ41" s="87"/>
      <c r="DXR41" s="87"/>
      <c r="DXS41" s="87"/>
      <c r="DXT41" s="87"/>
      <c r="DXU41" s="87"/>
      <c r="DXV41" s="87"/>
      <c r="DXW41" s="87"/>
      <c r="DXX41" s="87"/>
      <c r="DXY41" s="87"/>
      <c r="DXZ41" s="87"/>
      <c r="DYA41" s="87"/>
      <c r="DYB41" s="87"/>
      <c r="DYC41" s="87"/>
      <c r="DYD41" s="87"/>
      <c r="DYE41" s="87"/>
      <c r="DYF41" s="87"/>
      <c r="DYG41" s="87"/>
      <c r="DYH41" s="87"/>
      <c r="DYI41" s="87"/>
      <c r="DYJ41" s="87"/>
      <c r="DYK41" s="87"/>
      <c r="DYL41" s="87"/>
      <c r="DYM41" s="87"/>
      <c r="DYN41" s="87"/>
      <c r="DYO41" s="87"/>
      <c r="DYP41" s="87"/>
      <c r="DYQ41" s="87"/>
      <c r="DYR41" s="87"/>
      <c r="DYS41" s="87"/>
      <c r="DYT41" s="87"/>
      <c r="DYU41" s="87"/>
      <c r="DYV41" s="87"/>
      <c r="DYW41" s="87"/>
      <c r="DYX41" s="87"/>
      <c r="DYY41" s="87"/>
      <c r="DYZ41" s="87"/>
      <c r="DZA41" s="87"/>
      <c r="DZB41" s="87"/>
      <c r="DZC41" s="87"/>
      <c r="DZD41" s="87"/>
      <c r="DZE41" s="87"/>
      <c r="DZF41" s="87"/>
      <c r="DZG41" s="87"/>
      <c r="DZH41" s="87"/>
      <c r="DZI41" s="87"/>
      <c r="DZJ41" s="87"/>
      <c r="DZK41" s="87"/>
      <c r="DZL41" s="87"/>
      <c r="DZM41" s="87"/>
      <c r="DZN41" s="87"/>
      <c r="DZO41" s="87"/>
      <c r="DZP41" s="87"/>
      <c r="DZQ41" s="87"/>
      <c r="DZR41" s="87"/>
      <c r="DZS41" s="87"/>
      <c r="DZT41" s="87"/>
      <c r="DZU41" s="87"/>
      <c r="DZV41" s="87"/>
      <c r="DZW41" s="87"/>
      <c r="DZX41" s="87"/>
      <c r="DZY41" s="87"/>
      <c r="DZZ41" s="87"/>
      <c r="EAA41" s="87"/>
      <c r="EAB41" s="87"/>
      <c r="EAC41" s="87"/>
      <c r="EAD41" s="87"/>
      <c r="EAE41" s="87"/>
      <c r="EAF41" s="87"/>
      <c r="EAG41" s="87"/>
      <c r="EAH41" s="87"/>
      <c r="EAI41" s="87"/>
      <c r="EAJ41" s="87"/>
      <c r="EAK41" s="87"/>
      <c r="EAL41" s="87"/>
      <c r="EAM41" s="87"/>
      <c r="EAN41" s="87"/>
      <c r="EAO41" s="87"/>
      <c r="EAP41" s="87"/>
      <c r="EAQ41" s="87"/>
      <c r="EAR41" s="87"/>
      <c r="EAS41" s="87"/>
      <c r="EAT41" s="87"/>
      <c r="EAU41" s="87"/>
      <c r="EAV41" s="87"/>
      <c r="EAW41" s="87"/>
      <c r="EAX41" s="87"/>
      <c r="EAY41" s="87"/>
      <c r="EAZ41" s="87"/>
      <c r="EBA41" s="87"/>
      <c r="EBB41" s="87"/>
      <c r="EBC41" s="87"/>
      <c r="EBD41" s="87"/>
      <c r="EBE41" s="87"/>
      <c r="EBF41" s="87"/>
      <c r="EBG41" s="87"/>
      <c r="EBH41" s="87"/>
      <c r="EBI41" s="87"/>
      <c r="EBJ41" s="87"/>
      <c r="EBK41" s="87"/>
      <c r="EBL41" s="87"/>
      <c r="EBM41" s="87"/>
      <c r="EBN41" s="87"/>
      <c r="EBO41" s="87"/>
      <c r="EBP41" s="87"/>
      <c r="EBQ41" s="87"/>
      <c r="EBR41" s="87"/>
      <c r="EBS41" s="87"/>
      <c r="EBT41" s="87"/>
      <c r="EBU41" s="87"/>
      <c r="EBV41" s="87"/>
      <c r="EBW41" s="87"/>
      <c r="EBX41" s="87"/>
      <c r="EBY41" s="87"/>
      <c r="EBZ41" s="87"/>
      <c r="ECA41" s="87"/>
      <c r="ECB41" s="87"/>
      <c r="ECC41" s="87"/>
      <c r="ECD41" s="87"/>
      <c r="ECE41" s="87"/>
      <c r="ECF41" s="87"/>
      <c r="ECG41" s="87"/>
      <c r="ECH41" s="87"/>
      <c r="ECI41" s="87"/>
      <c r="ECJ41" s="87"/>
      <c r="ECK41" s="87"/>
      <c r="ECL41" s="87"/>
      <c r="ECM41" s="87"/>
      <c r="ECN41" s="87"/>
      <c r="ECO41" s="87"/>
      <c r="ECP41" s="87"/>
      <c r="ECQ41" s="87"/>
      <c r="ECR41" s="87"/>
      <c r="ECS41" s="87"/>
      <c r="ECT41" s="87"/>
      <c r="ECU41" s="87"/>
      <c r="ECV41" s="87"/>
      <c r="ECW41" s="87"/>
      <c r="ECX41" s="87"/>
      <c r="ECY41" s="87"/>
      <c r="ECZ41" s="87"/>
      <c r="EDA41" s="87"/>
      <c r="EDB41" s="87"/>
      <c r="EDC41" s="87"/>
      <c r="EDD41" s="87"/>
      <c r="EDE41" s="87"/>
      <c r="EDF41" s="87"/>
      <c r="EDG41" s="87"/>
      <c r="EDH41" s="87"/>
      <c r="EDI41" s="87"/>
      <c r="EDJ41" s="87"/>
      <c r="EDK41" s="87"/>
      <c r="EDL41" s="87"/>
      <c r="EDM41" s="87"/>
      <c r="EDN41" s="87"/>
      <c r="EDO41" s="87"/>
      <c r="EDP41" s="87"/>
      <c r="EDQ41" s="87"/>
      <c r="EDR41" s="87"/>
      <c r="EDS41" s="87"/>
      <c r="EDT41" s="87"/>
      <c r="EDU41" s="87"/>
      <c r="EDV41" s="87"/>
      <c r="EDW41" s="87"/>
      <c r="EDX41" s="87"/>
      <c r="EDY41" s="87"/>
      <c r="EDZ41" s="87"/>
      <c r="EEA41" s="87"/>
      <c r="EEB41" s="87"/>
      <c r="EEC41" s="87"/>
      <c r="EED41" s="87"/>
      <c r="EEE41" s="87"/>
      <c r="EEF41" s="87"/>
      <c r="EEG41" s="87"/>
      <c r="EEH41" s="87"/>
      <c r="EEI41" s="87"/>
      <c r="EEJ41" s="87"/>
      <c r="EEK41" s="87"/>
      <c r="EEL41" s="87"/>
      <c r="EEM41" s="87"/>
      <c r="EEN41" s="87"/>
      <c r="EEO41" s="87"/>
      <c r="EEP41" s="87"/>
      <c r="EEQ41" s="87"/>
      <c r="EER41" s="87"/>
      <c r="EES41" s="87"/>
      <c r="EET41" s="87"/>
      <c r="EEU41" s="87"/>
      <c r="EEV41" s="87"/>
      <c r="EEW41" s="87"/>
      <c r="EEX41" s="87"/>
      <c r="EEY41" s="87"/>
      <c r="EEZ41" s="87"/>
      <c r="EFA41" s="87"/>
      <c r="EFB41" s="87"/>
      <c r="EFC41" s="87"/>
      <c r="EFD41" s="87"/>
      <c r="EFE41" s="87"/>
      <c r="EFF41" s="87"/>
      <c r="EFG41" s="87"/>
      <c r="EFH41" s="87"/>
      <c r="EFI41" s="87"/>
      <c r="EFJ41" s="87"/>
      <c r="EFK41" s="87"/>
      <c r="EFL41" s="87"/>
      <c r="EFM41" s="87"/>
      <c r="EFN41" s="87"/>
      <c r="EFO41" s="87"/>
      <c r="EFP41" s="87"/>
      <c r="EFQ41" s="87"/>
      <c r="EFR41" s="87"/>
      <c r="EFS41" s="87"/>
      <c r="EFT41" s="87"/>
      <c r="EFU41" s="87"/>
      <c r="EFV41" s="87"/>
      <c r="EFW41" s="87"/>
      <c r="EFX41" s="87"/>
      <c r="EFY41" s="87"/>
      <c r="EFZ41" s="87"/>
      <c r="EGA41" s="87"/>
      <c r="EGB41" s="87"/>
      <c r="EGC41" s="87"/>
      <c r="EGD41" s="87"/>
      <c r="EGE41" s="87"/>
      <c r="EGF41" s="87"/>
      <c r="EGG41" s="87"/>
      <c r="EGH41" s="87"/>
      <c r="EGI41" s="87"/>
      <c r="EGJ41" s="87"/>
      <c r="EGK41" s="87"/>
      <c r="EGL41" s="87"/>
      <c r="EGM41" s="87"/>
      <c r="EGN41" s="87"/>
      <c r="EGO41" s="87"/>
      <c r="EGP41" s="87"/>
      <c r="EGQ41" s="87"/>
      <c r="EGR41" s="87"/>
      <c r="EGS41" s="87"/>
      <c r="EGT41" s="87"/>
      <c r="EGU41" s="87"/>
      <c r="EGV41" s="87"/>
      <c r="EGW41" s="87"/>
      <c r="EGX41" s="87"/>
      <c r="EGY41" s="87"/>
      <c r="EGZ41" s="87"/>
      <c r="EHA41" s="87"/>
      <c r="EHB41" s="87"/>
      <c r="EHC41" s="87"/>
      <c r="EHD41" s="87"/>
      <c r="EHE41" s="87"/>
      <c r="EHF41" s="87"/>
      <c r="EHG41" s="87"/>
      <c r="EHH41" s="87"/>
      <c r="EHI41" s="87"/>
      <c r="EHJ41" s="87"/>
      <c r="EHK41" s="87"/>
      <c r="EHL41" s="87"/>
      <c r="EHM41" s="87"/>
      <c r="EHN41" s="87"/>
      <c r="EHO41" s="87"/>
      <c r="EHP41" s="87"/>
      <c r="EHQ41" s="87"/>
      <c r="EHR41" s="87"/>
      <c r="EHS41" s="87"/>
      <c r="EHT41" s="87"/>
      <c r="EHU41" s="87"/>
      <c r="EHV41" s="87"/>
      <c r="EHW41" s="87"/>
      <c r="EHX41" s="87"/>
      <c r="EHY41" s="87"/>
      <c r="EHZ41" s="87"/>
      <c r="EIA41" s="87"/>
      <c r="EIB41" s="87"/>
      <c r="EIC41" s="87"/>
      <c r="EID41" s="87"/>
      <c r="EIE41" s="87"/>
      <c r="EIF41" s="87"/>
      <c r="EIG41" s="87"/>
      <c r="EIH41" s="87"/>
      <c r="EII41" s="87"/>
      <c r="EIJ41" s="87"/>
      <c r="EIK41" s="87"/>
      <c r="EIL41" s="87"/>
      <c r="EIM41" s="87"/>
      <c r="EIN41" s="87"/>
      <c r="EIO41" s="87"/>
      <c r="EIP41" s="87"/>
      <c r="EIQ41" s="87"/>
      <c r="EIR41" s="87"/>
      <c r="EIS41" s="87"/>
      <c r="EIT41" s="87"/>
      <c r="EIU41" s="87"/>
      <c r="EIV41" s="87"/>
      <c r="EIW41" s="87"/>
      <c r="EIX41" s="87"/>
      <c r="EIY41" s="87"/>
      <c r="EIZ41" s="87"/>
      <c r="EJA41" s="87"/>
      <c r="EJB41" s="87"/>
      <c r="EJC41" s="87"/>
      <c r="EJD41" s="87"/>
      <c r="EJE41" s="87"/>
      <c r="EJF41" s="87"/>
      <c r="EJG41" s="87"/>
      <c r="EJH41" s="87"/>
      <c r="EJI41" s="87"/>
      <c r="EJJ41" s="87"/>
      <c r="EJK41" s="87"/>
      <c r="EJL41" s="87"/>
      <c r="EJM41" s="87"/>
      <c r="EJN41" s="87"/>
      <c r="EJO41" s="87"/>
      <c r="EJP41" s="87"/>
      <c r="EJQ41" s="87"/>
      <c r="EJR41" s="87"/>
      <c r="EJS41" s="87"/>
      <c r="EJT41" s="87"/>
      <c r="EJU41" s="87"/>
      <c r="EJV41" s="87"/>
      <c r="EJW41" s="87"/>
      <c r="EJX41" s="87"/>
      <c r="EJY41" s="87"/>
      <c r="EJZ41" s="87"/>
      <c r="EKA41" s="87"/>
      <c r="EKB41" s="87"/>
      <c r="EKC41" s="87"/>
      <c r="EKD41" s="87"/>
      <c r="EKE41" s="87"/>
      <c r="EKF41" s="87"/>
      <c r="EKG41" s="87"/>
      <c r="EKH41" s="87"/>
      <c r="EKI41" s="87"/>
      <c r="EKJ41" s="87"/>
      <c r="EKK41" s="87"/>
      <c r="EKL41" s="87"/>
      <c r="EKM41" s="87"/>
      <c r="EKN41" s="87"/>
      <c r="EKO41" s="87"/>
      <c r="EKP41" s="87"/>
      <c r="EKQ41" s="87"/>
      <c r="EKR41" s="87"/>
      <c r="EKS41" s="87"/>
      <c r="EKT41" s="87"/>
      <c r="EKU41" s="87"/>
      <c r="EKV41" s="87"/>
      <c r="EKW41" s="87"/>
      <c r="EKX41" s="87"/>
      <c r="EKY41" s="87"/>
      <c r="EKZ41" s="87"/>
      <c r="ELA41" s="87"/>
      <c r="ELB41" s="87"/>
      <c r="ELC41" s="87"/>
      <c r="ELD41" s="87"/>
      <c r="ELE41" s="87"/>
      <c r="ELF41" s="87"/>
      <c r="ELG41" s="87"/>
      <c r="ELH41" s="87"/>
      <c r="ELI41" s="87"/>
      <c r="ELJ41" s="87"/>
      <c r="ELK41" s="87"/>
      <c r="ELL41" s="87"/>
      <c r="ELM41" s="87"/>
      <c r="ELN41" s="87"/>
      <c r="ELO41" s="87"/>
      <c r="ELP41" s="87"/>
      <c r="ELQ41" s="87"/>
      <c r="ELR41" s="87"/>
      <c r="ELS41" s="87"/>
      <c r="ELT41" s="87"/>
      <c r="ELU41" s="87"/>
      <c r="ELV41" s="87"/>
      <c r="ELW41" s="87"/>
      <c r="ELX41" s="87"/>
      <c r="ELY41" s="87"/>
      <c r="ELZ41" s="87"/>
      <c r="EMA41" s="87"/>
      <c r="EMB41" s="87"/>
      <c r="EMC41" s="87"/>
      <c r="EMD41" s="87"/>
      <c r="EME41" s="87"/>
      <c r="EMF41" s="87"/>
      <c r="EMG41" s="87"/>
      <c r="EMH41" s="87"/>
      <c r="EMI41" s="87"/>
      <c r="EMJ41" s="87"/>
      <c r="EMK41" s="87"/>
      <c r="EML41" s="87"/>
      <c r="EMM41" s="87"/>
      <c r="EMN41" s="87"/>
      <c r="EMO41" s="87"/>
      <c r="EMP41" s="87"/>
      <c r="EMQ41" s="87"/>
      <c r="EMR41" s="87"/>
      <c r="EMS41" s="87"/>
      <c r="EMT41" s="87"/>
      <c r="EMU41" s="87"/>
      <c r="EMV41" s="87"/>
      <c r="EMW41" s="87"/>
      <c r="EMX41" s="87"/>
      <c r="EMY41" s="87"/>
      <c r="EMZ41" s="87"/>
      <c r="ENA41" s="87"/>
      <c r="ENB41" s="87"/>
      <c r="ENC41" s="87"/>
      <c r="END41" s="87"/>
      <c r="ENE41" s="87"/>
      <c r="ENF41" s="87"/>
      <c r="ENG41" s="87"/>
      <c r="ENH41" s="87"/>
      <c r="ENI41" s="87"/>
      <c r="ENJ41" s="87"/>
      <c r="ENK41" s="87"/>
      <c r="ENL41" s="87"/>
      <c r="ENM41" s="87"/>
      <c r="ENN41" s="87"/>
      <c r="ENO41" s="87"/>
      <c r="ENP41" s="87"/>
      <c r="ENQ41" s="87"/>
      <c r="ENR41" s="87"/>
      <c r="ENS41" s="87"/>
      <c r="ENT41" s="87"/>
      <c r="ENU41" s="87"/>
      <c r="ENV41" s="87"/>
      <c r="ENW41" s="87"/>
      <c r="ENX41" s="87"/>
      <c r="ENY41" s="87"/>
      <c r="ENZ41" s="87"/>
      <c r="EOA41" s="87"/>
      <c r="EOB41" s="87"/>
      <c r="EOC41" s="87"/>
      <c r="EOD41" s="87"/>
      <c r="EOE41" s="87"/>
      <c r="EOF41" s="87"/>
      <c r="EOG41" s="87"/>
      <c r="EOH41" s="87"/>
      <c r="EOI41" s="87"/>
      <c r="EOJ41" s="87"/>
      <c r="EOK41" s="87"/>
      <c r="EOL41" s="87"/>
      <c r="EOM41" s="87"/>
      <c r="EON41" s="87"/>
      <c r="EOO41" s="87"/>
      <c r="EOP41" s="87"/>
      <c r="EOQ41" s="87"/>
      <c r="EOR41" s="87"/>
      <c r="EOS41" s="87"/>
      <c r="EOT41" s="87"/>
      <c r="EOU41" s="87"/>
      <c r="EOV41" s="87"/>
      <c r="EOW41" s="87"/>
      <c r="EOX41" s="87"/>
      <c r="EOY41" s="87"/>
      <c r="EOZ41" s="87"/>
      <c r="EPA41" s="87"/>
      <c r="EPB41" s="87"/>
      <c r="EPC41" s="87"/>
      <c r="EPD41" s="87"/>
      <c r="EPE41" s="87"/>
      <c r="EPF41" s="87"/>
      <c r="EPG41" s="87"/>
      <c r="EPH41" s="87"/>
      <c r="EPI41" s="87"/>
      <c r="EPJ41" s="87"/>
      <c r="EPK41" s="87"/>
      <c r="EPL41" s="87"/>
      <c r="EPM41" s="87"/>
      <c r="EPN41" s="87"/>
      <c r="EPO41" s="87"/>
      <c r="EPP41" s="87"/>
      <c r="EPQ41" s="87"/>
      <c r="EPR41" s="87"/>
      <c r="EPS41" s="87"/>
      <c r="EPT41" s="87"/>
      <c r="EPU41" s="87"/>
      <c r="EPV41" s="87"/>
      <c r="EPW41" s="87"/>
      <c r="EPX41" s="87"/>
      <c r="EPY41" s="87"/>
      <c r="EPZ41" s="87"/>
      <c r="EQA41" s="87"/>
      <c r="EQB41" s="87"/>
      <c r="EQC41" s="87"/>
      <c r="EQD41" s="87"/>
      <c r="EQE41" s="87"/>
      <c r="EQF41" s="87"/>
      <c r="EQG41" s="87"/>
      <c r="EQH41" s="87"/>
      <c r="EQI41" s="87"/>
      <c r="EQJ41" s="87"/>
      <c r="EQK41" s="87"/>
      <c r="EQL41" s="87"/>
      <c r="EQM41" s="87"/>
      <c r="EQN41" s="87"/>
      <c r="EQO41" s="87"/>
      <c r="EQP41" s="87"/>
      <c r="EQQ41" s="87"/>
      <c r="EQR41" s="87"/>
      <c r="EQS41" s="87"/>
      <c r="EQT41" s="87"/>
      <c r="EQU41" s="87"/>
      <c r="EQV41" s="87"/>
      <c r="EQW41" s="87"/>
      <c r="EQX41" s="87"/>
      <c r="EQY41" s="87"/>
      <c r="EQZ41" s="87"/>
      <c r="ERA41" s="87"/>
      <c r="ERB41" s="87"/>
      <c r="ERC41" s="87"/>
      <c r="ERD41" s="87"/>
      <c r="ERE41" s="87"/>
      <c r="ERF41" s="87"/>
      <c r="ERG41" s="87"/>
      <c r="ERH41" s="87"/>
      <c r="ERI41" s="87"/>
      <c r="ERJ41" s="87"/>
      <c r="ERK41" s="87"/>
      <c r="ERL41" s="87"/>
      <c r="ERM41" s="87"/>
      <c r="ERN41" s="87"/>
      <c r="ERO41" s="87"/>
      <c r="ERP41" s="87"/>
      <c r="ERQ41" s="87"/>
      <c r="ERR41" s="87"/>
      <c r="ERS41" s="87"/>
      <c r="ERT41" s="87"/>
      <c r="ERU41" s="87"/>
      <c r="ERV41" s="87"/>
      <c r="ERW41" s="87"/>
      <c r="ERX41" s="87"/>
      <c r="ERY41" s="87"/>
      <c r="ERZ41" s="87"/>
      <c r="ESA41" s="87"/>
      <c r="ESB41" s="87"/>
      <c r="ESC41" s="87"/>
      <c r="ESD41" s="87"/>
      <c r="ESE41" s="87"/>
      <c r="ESF41" s="87"/>
      <c r="ESG41" s="87"/>
      <c r="ESH41" s="87"/>
      <c r="ESI41" s="87"/>
      <c r="ESJ41" s="87"/>
      <c r="ESK41" s="87"/>
      <c r="ESL41" s="87"/>
      <c r="ESM41" s="87"/>
      <c r="ESN41" s="87"/>
      <c r="ESO41" s="87"/>
      <c r="ESP41" s="87"/>
      <c r="ESQ41" s="87"/>
      <c r="ESR41" s="87"/>
      <c r="ESS41" s="87"/>
      <c r="EST41" s="87"/>
      <c r="ESU41" s="87"/>
      <c r="ESV41" s="87"/>
      <c r="ESW41" s="87"/>
      <c r="ESX41" s="87"/>
      <c r="ESY41" s="87"/>
      <c r="ESZ41" s="87"/>
      <c r="ETA41" s="87"/>
      <c r="ETB41" s="87"/>
      <c r="ETC41" s="87"/>
      <c r="ETD41" s="87"/>
      <c r="ETE41" s="87"/>
      <c r="ETF41" s="87"/>
      <c r="ETG41" s="87"/>
      <c r="ETH41" s="87"/>
      <c r="ETI41" s="87"/>
      <c r="ETJ41" s="87"/>
      <c r="ETK41" s="87"/>
      <c r="ETL41" s="87"/>
      <c r="ETM41" s="87"/>
      <c r="ETN41" s="87"/>
      <c r="ETO41" s="87"/>
      <c r="ETP41" s="87"/>
      <c r="ETQ41" s="87"/>
      <c r="ETR41" s="87"/>
      <c r="ETS41" s="87"/>
      <c r="ETT41" s="87"/>
      <c r="ETU41" s="87"/>
      <c r="ETV41" s="87"/>
      <c r="ETW41" s="87"/>
      <c r="ETX41" s="87"/>
      <c r="ETY41" s="87"/>
      <c r="ETZ41" s="87"/>
      <c r="EUA41" s="87"/>
      <c r="EUB41" s="87"/>
      <c r="EUC41" s="87"/>
      <c r="EUD41" s="87"/>
      <c r="EUE41" s="87"/>
      <c r="EUF41" s="87"/>
      <c r="EUG41" s="87"/>
      <c r="EUH41" s="87"/>
      <c r="EUI41" s="87"/>
      <c r="EUJ41" s="87"/>
      <c r="EUK41" s="87"/>
      <c r="EUL41" s="87"/>
      <c r="EUM41" s="87"/>
      <c r="EUN41" s="87"/>
      <c r="EUO41" s="87"/>
      <c r="EUP41" s="87"/>
      <c r="EUQ41" s="87"/>
      <c r="EUR41" s="87"/>
      <c r="EUS41" s="87"/>
      <c r="EUT41" s="87"/>
      <c r="EUU41" s="87"/>
      <c r="EUV41" s="87"/>
      <c r="EUW41" s="87"/>
      <c r="EUX41" s="87"/>
      <c r="EUY41" s="87"/>
      <c r="EUZ41" s="87"/>
      <c r="EVA41" s="87"/>
      <c r="EVB41" s="87"/>
      <c r="EVC41" s="87"/>
      <c r="EVD41" s="87"/>
      <c r="EVE41" s="87"/>
      <c r="EVF41" s="87"/>
      <c r="EVG41" s="87"/>
      <c r="EVH41" s="87"/>
      <c r="EVI41" s="87"/>
      <c r="EVJ41" s="87"/>
      <c r="EVK41" s="87"/>
      <c r="EVL41" s="87"/>
      <c r="EVM41" s="87"/>
      <c r="EVN41" s="87"/>
      <c r="EVO41" s="87"/>
      <c r="EVP41" s="87"/>
      <c r="EVQ41" s="87"/>
      <c r="EVR41" s="87"/>
      <c r="EVS41" s="87"/>
      <c r="EVT41" s="87"/>
      <c r="EVU41" s="87"/>
      <c r="EVV41" s="87"/>
      <c r="EVW41" s="87"/>
      <c r="EVX41" s="87"/>
      <c r="EVY41" s="87"/>
      <c r="EVZ41" s="87"/>
      <c r="EWA41" s="87"/>
      <c r="EWB41" s="87"/>
      <c r="EWC41" s="87"/>
      <c r="EWD41" s="87"/>
      <c r="EWE41" s="87"/>
      <c r="EWF41" s="87"/>
      <c r="EWG41" s="87"/>
      <c r="EWH41" s="87"/>
      <c r="EWI41" s="87"/>
      <c r="EWJ41" s="87"/>
      <c r="EWK41" s="87"/>
      <c r="EWL41" s="87"/>
      <c r="EWM41" s="87"/>
      <c r="EWN41" s="87"/>
      <c r="EWO41" s="87"/>
      <c r="EWP41" s="87"/>
      <c r="EWQ41" s="87"/>
      <c r="EWR41" s="87"/>
      <c r="EWS41" s="87"/>
      <c r="EWT41" s="87"/>
      <c r="EWU41" s="87"/>
      <c r="EWV41" s="87"/>
      <c r="EWW41" s="87"/>
      <c r="EWX41" s="87"/>
      <c r="EWY41" s="87"/>
      <c r="EWZ41" s="87"/>
      <c r="EXA41" s="87"/>
      <c r="EXB41" s="87"/>
      <c r="EXC41" s="87"/>
      <c r="EXD41" s="87"/>
      <c r="EXE41" s="87"/>
      <c r="EXF41" s="87"/>
      <c r="EXG41" s="87"/>
      <c r="EXH41" s="87"/>
      <c r="EXI41" s="87"/>
      <c r="EXJ41" s="87"/>
      <c r="EXK41" s="87"/>
      <c r="EXL41" s="87"/>
      <c r="EXM41" s="87"/>
      <c r="EXN41" s="87"/>
      <c r="EXO41" s="87"/>
      <c r="EXP41" s="87"/>
      <c r="EXQ41" s="87"/>
      <c r="EXR41" s="87"/>
      <c r="EXS41" s="87"/>
      <c r="EXT41" s="87"/>
      <c r="EXU41" s="87"/>
      <c r="EXV41" s="87"/>
      <c r="EXW41" s="87"/>
      <c r="EXX41" s="87"/>
      <c r="EXY41" s="87"/>
      <c r="EXZ41" s="87"/>
      <c r="EYA41" s="87"/>
      <c r="EYB41" s="87"/>
      <c r="EYC41" s="87"/>
      <c r="EYD41" s="87"/>
      <c r="EYE41" s="87"/>
      <c r="EYF41" s="87"/>
      <c r="EYG41" s="87"/>
      <c r="EYH41" s="87"/>
      <c r="EYI41" s="87"/>
      <c r="EYJ41" s="87"/>
      <c r="EYK41" s="87"/>
      <c r="EYL41" s="87"/>
      <c r="EYM41" s="87"/>
      <c r="EYN41" s="87"/>
      <c r="EYO41" s="87"/>
      <c r="EYP41" s="87"/>
      <c r="EYQ41" s="87"/>
      <c r="EYR41" s="87"/>
      <c r="EYS41" s="87"/>
      <c r="EYT41" s="87"/>
      <c r="EYU41" s="87"/>
      <c r="EYV41" s="87"/>
      <c r="EYW41" s="87"/>
      <c r="EYX41" s="87"/>
      <c r="EYY41" s="87"/>
      <c r="EYZ41" s="87"/>
      <c r="EZA41" s="87"/>
      <c r="EZB41" s="87"/>
      <c r="EZC41" s="87"/>
      <c r="EZD41" s="87"/>
      <c r="EZE41" s="87"/>
      <c r="EZF41" s="87"/>
      <c r="EZG41" s="87"/>
      <c r="EZH41" s="87"/>
      <c r="EZI41" s="87"/>
      <c r="EZJ41" s="87"/>
      <c r="EZK41" s="87"/>
      <c r="EZL41" s="87"/>
      <c r="EZM41" s="87"/>
      <c r="EZN41" s="87"/>
      <c r="EZO41" s="87"/>
      <c r="EZP41" s="87"/>
      <c r="EZQ41" s="87"/>
      <c r="EZR41" s="87"/>
      <c r="EZS41" s="87"/>
      <c r="EZT41" s="87"/>
      <c r="EZU41" s="87"/>
      <c r="EZV41" s="87"/>
      <c r="EZW41" s="87"/>
      <c r="EZX41" s="87"/>
      <c r="EZY41" s="87"/>
      <c r="EZZ41" s="87"/>
      <c r="FAA41" s="87"/>
      <c r="FAB41" s="87"/>
      <c r="FAC41" s="87"/>
      <c r="FAD41" s="87"/>
      <c r="FAE41" s="87"/>
      <c r="FAF41" s="87"/>
      <c r="FAG41" s="87"/>
      <c r="FAH41" s="87"/>
      <c r="FAI41" s="87"/>
      <c r="FAJ41" s="87"/>
      <c r="FAK41" s="87"/>
      <c r="FAL41" s="87"/>
      <c r="FAM41" s="87"/>
      <c r="FAN41" s="87"/>
      <c r="FAO41" s="87"/>
      <c r="FAP41" s="87"/>
      <c r="FAQ41" s="87"/>
      <c r="FAR41" s="87"/>
      <c r="FAS41" s="87"/>
      <c r="FAT41" s="87"/>
      <c r="FAU41" s="87"/>
      <c r="FAV41" s="87"/>
      <c r="FAW41" s="87"/>
      <c r="FAX41" s="87"/>
      <c r="FAY41" s="87"/>
      <c r="FAZ41" s="87"/>
      <c r="FBA41" s="87"/>
      <c r="FBB41" s="87"/>
      <c r="FBC41" s="87"/>
      <c r="FBD41" s="87"/>
      <c r="FBE41" s="87"/>
      <c r="FBF41" s="87"/>
      <c r="FBG41" s="87"/>
      <c r="FBH41" s="87"/>
      <c r="FBI41" s="87"/>
      <c r="FBJ41" s="87"/>
      <c r="FBK41" s="87"/>
      <c r="FBL41" s="87"/>
      <c r="FBM41" s="87"/>
      <c r="FBN41" s="87"/>
      <c r="FBO41" s="87"/>
      <c r="FBP41" s="87"/>
      <c r="FBQ41" s="87"/>
      <c r="FBR41" s="87"/>
      <c r="FBS41" s="87"/>
      <c r="FBT41" s="87"/>
      <c r="FBU41" s="87"/>
      <c r="FBV41" s="87"/>
      <c r="FBW41" s="87"/>
      <c r="FBX41" s="87"/>
      <c r="FBY41" s="87"/>
      <c r="FBZ41" s="87"/>
      <c r="FCA41" s="87"/>
      <c r="FCB41" s="87"/>
      <c r="FCC41" s="87"/>
      <c r="FCD41" s="87"/>
      <c r="FCE41" s="87"/>
      <c r="FCF41" s="87"/>
      <c r="FCG41" s="87"/>
      <c r="FCH41" s="87"/>
      <c r="FCI41" s="87"/>
      <c r="FCJ41" s="87"/>
      <c r="FCK41" s="87"/>
      <c r="FCL41" s="87"/>
      <c r="FCM41" s="87"/>
      <c r="FCN41" s="87"/>
      <c r="FCO41" s="87"/>
      <c r="FCP41" s="87"/>
      <c r="FCQ41" s="87"/>
      <c r="FCR41" s="87"/>
      <c r="FCS41" s="87"/>
      <c r="FCT41" s="87"/>
      <c r="FCU41" s="87"/>
      <c r="FCV41" s="87"/>
      <c r="FCW41" s="87"/>
      <c r="FCX41" s="87"/>
      <c r="FCY41" s="87"/>
      <c r="FCZ41" s="87"/>
      <c r="FDA41" s="87"/>
      <c r="FDB41" s="87"/>
      <c r="FDC41" s="87"/>
      <c r="FDD41" s="87"/>
      <c r="FDE41" s="87"/>
      <c r="FDF41" s="87"/>
      <c r="FDG41" s="87"/>
      <c r="FDH41" s="87"/>
      <c r="FDI41" s="87"/>
      <c r="FDJ41" s="87"/>
      <c r="FDK41" s="87"/>
      <c r="FDL41" s="87"/>
      <c r="FDM41" s="87"/>
      <c r="FDN41" s="87"/>
      <c r="FDO41" s="87"/>
      <c r="FDP41" s="87"/>
      <c r="FDQ41" s="87"/>
      <c r="FDR41" s="87"/>
      <c r="FDS41" s="87"/>
      <c r="FDT41" s="87"/>
      <c r="FDU41" s="87"/>
      <c r="FDV41" s="87"/>
      <c r="FDW41" s="87"/>
      <c r="FDX41" s="87"/>
      <c r="FDY41" s="87"/>
      <c r="FDZ41" s="87"/>
      <c r="FEA41" s="87"/>
      <c r="FEB41" s="87"/>
      <c r="FEC41" s="87"/>
      <c r="FED41" s="87"/>
      <c r="FEE41" s="87"/>
      <c r="FEF41" s="87"/>
      <c r="FEG41" s="87"/>
      <c r="FEH41" s="87"/>
      <c r="FEI41" s="87"/>
      <c r="FEJ41" s="87"/>
      <c r="FEK41" s="87"/>
      <c r="FEL41" s="87"/>
      <c r="FEM41" s="87"/>
      <c r="FEN41" s="87"/>
      <c r="FEO41" s="87"/>
      <c r="FEP41" s="87"/>
      <c r="FEQ41" s="87"/>
      <c r="FER41" s="87"/>
      <c r="FES41" s="87"/>
      <c r="FET41" s="87"/>
      <c r="FEU41" s="87"/>
      <c r="FEV41" s="87"/>
      <c r="FEW41" s="87"/>
      <c r="FEX41" s="87"/>
      <c r="FEY41" s="87"/>
      <c r="FEZ41" s="87"/>
      <c r="FFA41" s="87"/>
      <c r="FFB41" s="87"/>
      <c r="FFC41" s="87"/>
      <c r="FFD41" s="87"/>
      <c r="FFE41" s="87"/>
      <c r="FFF41" s="87"/>
      <c r="FFG41" s="87"/>
      <c r="FFH41" s="87"/>
      <c r="FFI41" s="87"/>
      <c r="FFJ41" s="87"/>
      <c r="FFK41" s="87"/>
      <c r="FFL41" s="87"/>
      <c r="FFM41" s="87"/>
      <c r="FFN41" s="87"/>
      <c r="FFO41" s="87"/>
      <c r="FFP41" s="87"/>
      <c r="FFQ41" s="87"/>
      <c r="FFR41" s="87"/>
      <c r="FFS41" s="87"/>
      <c r="FFT41" s="87"/>
      <c r="FFU41" s="87"/>
      <c r="FFV41" s="87"/>
      <c r="FFW41" s="87"/>
      <c r="FFX41" s="87"/>
      <c r="FFY41" s="87"/>
      <c r="FFZ41" s="87"/>
      <c r="FGA41" s="87"/>
      <c r="FGB41" s="87"/>
      <c r="FGC41" s="87"/>
      <c r="FGD41" s="87"/>
      <c r="FGE41" s="87"/>
      <c r="FGF41" s="87"/>
      <c r="FGG41" s="87"/>
      <c r="FGH41" s="87"/>
      <c r="FGI41" s="87"/>
      <c r="FGJ41" s="87"/>
      <c r="FGK41" s="87"/>
      <c r="FGL41" s="87"/>
      <c r="FGM41" s="87"/>
      <c r="FGN41" s="87"/>
      <c r="FGO41" s="87"/>
      <c r="FGP41" s="87"/>
      <c r="FGQ41" s="87"/>
      <c r="FGR41" s="87"/>
      <c r="FGS41" s="87"/>
      <c r="FGT41" s="87"/>
      <c r="FGU41" s="87"/>
      <c r="FGV41" s="87"/>
      <c r="FGW41" s="87"/>
      <c r="FGX41" s="87"/>
      <c r="FGY41" s="87"/>
      <c r="FGZ41" s="87"/>
      <c r="FHA41" s="87"/>
      <c r="FHB41" s="87"/>
      <c r="FHC41" s="87"/>
      <c r="FHD41" s="87"/>
      <c r="FHE41" s="87"/>
      <c r="FHF41" s="87"/>
      <c r="FHG41" s="87"/>
      <c r="FHH41" s="87"/>
      <c r="FHI41" s="87"/>
      <c r="FHJ41" s="87"/>
      <c r="FHK41" s="87"/>
      <c r="FHL41" s="87"/>
      <c r="FHM41" s="87"/>
      <c r="FHN41" s="87"/>
      <c r="FHO41" s="87"/>
      <c r="FHP41" s="87"/>
      <c r="FHQ41" s="87"/>
      <c r="FHR41" s="87"/>
      <c r="FHS41" s="87"/>
      <c r="FHT41" s="87"/>
      <c r="FHU41" s="87"/>
      <c r="FHV41" s="87"/>
      <c r="FHW41" s="87"/>
      <c r="FHX41" s="87"/>
      <c r="FHY41" s="87"/>
      <c r="FHZ41" s="87"/>
      <c r="FIA41" s="87"/>
      <c r="FIB41" s="87"/>
      <c r="FIC41" s="87"/>
      <c r="FID41" s="87"/>
      <c r="FIE41" s="87"/>
      <c r="FIF41" s="87"/>
      <c r="FIG41" s="87"/>
      <c r="FIH41" s="87"/>
      <c r="FII41" s="87"/>
      <c r="FIJ41" s="87"/>
      <c r="FIK41" s="87"/>
      <c r="FIL41" s="87"/>
      <c r="FIM41" s="87"/>
      <c r="FIN41" s="87"/>
      <c r="FIO41" s="87"/>
      <c r="FIP41" s="87"/>
      <c r="FIQ41" s="87"/>
      <c r="FIR41" s="87"/>
      <c r="FIS41" s="87"/>
      <c r="FIT41" s="87"/>
      <c r="FIU41" s="87"/>
      <c r="FIV41" s="87"/>
      <c r="FIW41" s="87"/>
      <c r="FIX41" s="87"/>
      <c r="FIY41" s="87"/>
      <c r="FIZ41" s="87"/>
      <c r="FJA41" s="87"/>
      <c r="FJB41" s="87"/>
      <c r="FJC41" s="87"/>
      <c r="FJD41" s="87"/>
      <c r="FJE41" s="87"/>
      <c r="FJF41" s="87"/>
      <c r="FJG41" s="87"/>
      <c r="FJH41" s="87"/>
      <c r="FJI41" s="87"/>
      <c r="FJJ41" s="87"/>
      <c r="FJK41" s="87"/>
      <c r="FJL41" s="87"/>
      <c r="FJM41" s="87"/>
      <c r="FJN41" s="87"/>
      <c r="FJO41" s="87"/>
      <c r="FJP41" s="87"/>
      <c r="FJQ41" s="87"/>
      <c r="FJR41" s="87"/>
      <c r="FJS41" s="87"/>
      <c r="FJT41" s="87"/>
      <c r="FJU41" s="87"/>
      <c r="FJV41" s="87"/>
      <c r="FJW41" s="87"/>
      <c r="FJX41" s="87"/>
      <c r="FJY41" s="87"/>
      <c r="FJZ41" s="87"/>
      <c r="FKA41" s="87"/>
      <c r="FKB41" s="87"/>
      <c r="FKC41" s="87"/>
      <c r="FKD41" s="87"/>
      <c r="FKE41" s="87"/>
      <c r="FKF41" s="87"/>
      <c r="FKG41" s="87"/>
      <c r="FKH41" s="87"/>
      <c r="FKI41" s="87"/>
      <c r="FKJ41" s="87"/>
      <c r="FKK41" s="87"/>
      <c r="FKL41" s="87"/>
      <c r="FKM41" s="87"/>
      <c r="FKN41" s="87"/>
      <c r="FKO41" s="87"/>
      <c r="FKP41" s="87"/>
      <c r="FKQ41" s="87"/>
      <c r="FKR41" s="87"/>
      <c r="FKS41" s="87"/>
      <c r="FKT41" s="87"/>
      <c r="FKU41" s="87"/>
      <c r="FKV41" s="87"/>
      <c r="FKW41" s="87"/>
      <c r="FKX41" s="87"/>
      <c r="FKY41" s="87"/>
      <c r="FKZ41" s="87"/>
      <c r="FLA41" s="87"/>
      <c r="FLB41" s="87"/>
      <c r="FLC41" s="87"/>
      <c r="FLD41" s="87"/>
      <c r="FLE41" s="87"/>
      <c r="FLF41" s="87"/>
      <c r="FLG41" s="87"/>
      <c r="FLH41" s="87"/>
      <c r="FLI41" s="87"/>
      <c r="FLJ41" s="87"/>
      <c r="FLK41" s="87"/>
      <c r="FLL41" s="87"/>
      <c r="FLM41" s="87"/>
      <c r="FLN41" s="87"/>
      <c r="FLO41" s="87"/>
      <c r="FLP41" s="87"/>
      <c r="FLQ41" s="87"/>
      <c r="FLR41" s="87"/>
      <c r="FLS41" s="87"/>
      <c r="FLT41" s="87"/>
      <c r="FLU41" s="87"/>
      <c r="FLV41" s="87"/>
      <c r="FLW41" s="87"/>
      <c r="FLX41" s="87"/>
      <c r="FLY41" s="87"/>
      <c r="FLZ41" s="87"/>
      <c r="FMA41" s="87"/>
      <c r="FMB41" s="87"/>
      <c r="FMC41" s="87"/>
      <c r="FMD41" s="87"/>
      <c r="FME41" s="87"/>
      <c r="FMF41" s="87"/>
      <c r="FMG41" s="87"/>
      <c r="FMH41" s="87"/>
      <c r="FMI41" s="87"/>
      <c r="FMJ41" s="87"/>
      <c r="FMK41" s="87"/>
      <c r="FML41" s="87"/>
      <c r="FMM41" s="87"/>
      <c r="FMN41" s="87"/>
      <c r="FMO41" s="87"/>
      <c r="FMP41" s="87"/>
      <c r="FMQ41" s="87"/>
      <c r="FMR41" s="87"/>
      <c r="FMS41" s="87"/>
      <c r="FMT41" s="87"/>
      <c r="FMU41" s="87"/>
      <c r="FMV41" s="87"/>
      <c r="FMW41" s="87"/>
      <c r="FMX41" s="87"/>
      <c r="FMY41" s="87"/>
      <c r="FMZ41" s="87"/>
      <c r="FNA41" s="87"/>
      <c r="FNB41" s="87"/>
      <c r="FNC41" s="87"/>
      <c r="FND41" s="87"/>
      <c r="FNE41" s="87"/>
      <c r="FNF41" s="87"/>
      <c r="FNG41" s="87"/>
      <c r="FNH41" s="87"/>
      <c r="FNI41" s="87"/>
      <c r="FNJ41" s="87"/>
      <c r="FNK41" s="87"/>
      <c r="FNL41" s="87"/>
      <c r="FNM41" s="87"/>
      <c r="FNN41" s="87"/>
      <c r="FNO41" s="87"/>
      <c r="FNP41" s="87"/>
      <c r="FNQ41" s="87"/>
      <c r="FNR41" s="87"/>
      <c r="FNS41" s="87"/>
      <c r="FNT41" s="87"/>
      <c r="FNU41" s="87"/>
      <c r="FNV41" s="87"/>
      <c r="FNW41" s="87"/>
      <c r="FNX41" s="87"/>
      <c r="FNY41" s="87"/>
      <c r="FNZ41" s="87"/>
      <c r="FOA41" s="87"/>
      <c r="FOB41" s="87"/>
      <c r="FOC41" s="87"/>
      <c r="FOD41" s="87"/>
      <c r="FOE41" s="87"/>
      <c r="FOF41" s="87"/>
      <c r="FOG41" s="87"/>
      <c r="FOH41" s="87"/>
      <c r="FOI41" s="87"/>
      <c r="FOJ41" s="87"/>
      <c r="FOK41" s="87"/>
      <c r="FOL41" s="87"/>
      <c r="FOM41" s="87"/>
      <c r="FON41" s="87"/>
      <c r="FOO41" s="87"/>
      <c r="FOP41" s="87"/>
      <c r="FOQ41" s="87"/>
      <c r="FOR41" s="87"/>
      <c r="FOS41" s="87"/>
      <c r="FOT41" s="87"/>
      <c r="FOU41" s="87"/>
      <c r="FOV41" s="87"/>
      <c r="FOW41" s="87"/>
      <c r="FOX41" s="87"/>
      <c r="FOY41" s="87"/>
      <c r="FOZ41" s="87"/>
      <c r="FPA41" s="87"/>
      <c r="FPB41" s="87"/>
      <c r="FPC41" s="87"/>
      <c r="FPD41" s="87"/>
      <c r="FPE41" s="87"/>
      <c r="FPF41" s="87"/>
      <c r="FPG41" s="87"/>
      <c r="FPH41" s="87"/>
      <c r="FPI41" s="87"/>
      <c r="FPJ41" s="87"/>
      <c r="FPK41" s="87"/>
      <c r="FPL41" s="87"/>
      <c r="FPM41" s="87"/>
      <c r="FPN41" s="87"/>
      <c r="FPO41" s="87"/>
      <c r="FPP41" s="87"/>
      <c r="FPQ41" s="87"/>
      <c r="FPR41" s="87"/>
      <c r="FPS41" s="87"/>
      <c r="FPT41" s="87"/>
      <c r="FPU41" s="87"/>
      <c r="FPV41" s="87"/>
      <c r="FPW41" s="87"/>
      <c r="FPX41" s="87"/>
      <c r="FPY41" s="87"/>
      <c r="FPZ41" s="87"/>
      <c r="FQA41" s="87"/>
      <c r="FQB41" s="87"/>
      <c r="FQC41" s="87"/>
      <c r="FQD41" s="87"/>
      <c r="FQE41" s="87"/>
      <c r="FQF41" s="87"/>
      <c r="FQG41" s="87"/>
      <c r="FQH41" s="87"/>
      <c r="FQI41" s="87"/>
      <c r="FQJ41" s="87"/>
      <c r="FQK41" s="87"/>
      <c r="FQL41" s="87"/>
      <c r="FQM41" s="87"/>
      <c r="FQN41" s="87"/>
      <c r="FQO41" s="87"/>
      <c r="FQP41" s="87"/>
      <c r="FQQ41" s="87"/>
      <c r="FQR41" s="87"/>
      <c r="FQS41" s="87"/>
      <c r="FQT41" s="87"/>
      <c r="FQU41" s="87"/>
      <c r="FQV41" s="87"/>
      <c r="FQW41" s="87"/>
      <c r="FQX41" s="87"/>
      <c r="FQY41" s="87"/>
      <c r="FQZ41" s="87"/>
      <c r="FRA41" s="87"/>
      <c r="FRB41" s="87"/>
      <c r="FRC41" s="87"/>
      <c r="FRD41" s="87"/>
      <c r="FRE41" s="87"/>
      <c r="FRF41" s="87"/>
      <c r="FRG41" s="87"/>
      <c r="FRH41" s="87"/>
      <c r="FRI41" s="87"/>
      <c r="FRJ41" s="87"/>
      <c r="FRK41" s="87"/>
      <c r="FRL41" s="87"/>
      <c r="FRM41" s="87"/>
      <c r="FRN41" s="87"/>
      <c r="FRO41" s="87"/>
      <c r="FRP41" s="87"/>
      <c r="FRQ41" s="87"/>
      <c r="FRR41" s="87"/>
      <c r="FRS41" s="87"/>
      <c r="FRT41" s="87"/>
      <c r="FRU41" s="87"/>
      <c r="FRV41" s="87"/>
      <c r="FRW41" s="87"/>
      <c r="FRX41" s="87"/>
      <c r="FRY41" s="87"/>
      <c r="FRZ41" s="87"/>
      <c r="FSA41" s="87"/>
      <c r="FSB41" s="87"/>
      <c r="FSC41" s="87"/>
      <c r="FSD41" s="87"/>
      <c r="FSE41" s="87"/>
      <c r="FSF41" s="87"/>
      <c r="FSG41" s="87"/>
      <c r="FSH41" s="87"/>
      <c r="FSI41" s="87"/>
      <c r="FSJ41" s="87"/>
      <c r="FSK41" s="87"/>
      <c r="FSL41" s="87"/>
      <c r="FSM41" s="87"/>
      <c r="FSN41" s="87"/>
      <c r="FSO41" s="87"/>
      <c r="FSP41" s="87"/>
      <c r="FSQ41" s="87"/>
      <c r="FSR41" s="87"/>
      <c r="FSS41" s="87"/>
      <c r="FST41" s="87"/>
      <c r="FSU41" s="87"/>
      <c r="FSV41" s="87"/>
      <c r="FSW41" s="87"/>
      <c r="FSX41" s="87"/>
      <c r="FSY41" s="87"/>
      <c r="FSZ41" s="87"/>
      <c r="FTA41" s="87"/>
      <c r="FTB41" s="87"/>
      <c r="FTC41" s="87"/>
      <c r="FTD41" s="87"/>
      <c r="FTE41" s="87"/>
      <c r="FTF41" s="87"/>
      <c r="FTG41" s="87"/>
      <c r="FTH41" s="87"/>
      <c r="FTI41" s="87"/>
      <c r="FTJ41" s="87"/>
      <c r="FTK41" s="87"/>
      <c r="FTL41" s="87"/>
      <c r="FTM41" s="87"/>
      <c r="FTN41" s="87"/>
      <c r="FTO41" s="87"/>
      <c r="FTP41" s="87"/>
      <c r="FTQ41" s="87"/>
      <c r="FTR41" s="87"/>
      <c r="FTS41" s="87"/>
      <c r="FTT41" s="87"/>
      <c r="FTU41" s="87"/>
      <c r="FTV41" s="87"/>
      <c r="FTW41" s="87"/>
      <c r="FTX41" s="87"/>
      <c r="FTY41" s="87"/>
      <c r="FTZ41" s="87"/>
      <c r="FUA41" s="87"/>
      <c r="FUB41" s="87"/>
      <c r="FUC41" s="87"/>
      <c r="FUD41" s="87"/>
      <c r="FUE41" s="87"/>
      <c r="FUF41" s="87"/>
      <c r="FUG41" s="87"/>
      <c r="FUH41" s="87"/>
      <c r="FUI41" s="87"/>
      <c r="FUJ41" s="87"/>
      <c r="FUK41" s="87"/>
      <c r="FUL41" s="87"/>
      <c r="FUM41" s="87"/>
      <c r="FUN41" s="87"/>
      <c r="FUO41" s="87"/>
      <c r="FUP41" s="87"/>
      <c r="FUQ41" s="87"/>
      <c r="FUR41" s="87"/>
      <c r="FUS41" s="87"/>
      <c r="FUT41" s="87"/>
      <c r="FUU41" s="87"/>
      <c r="FUV41" s="87"/>
      <c r="FUW41" s="87"/>
      <c r="FUX41" s="87"/>
      <c r="FUY41" s="87"/>
      <c r="FUZ41" s="87"/>
      <c r="FVA41" s="87"/>
      <c r="FVB41" s="87"/>
      <c r="FVC41" s="87"/>
      <c r="FVD41" s="87"/>
      <c r="FVE41" s="87"/>
      <c r="FVF41" s="87"/>
      <c r="FVG41" s="87"/>
      <c r="FVH41" s="87"/>
      <c r="FVI41" s="87"/>
      <c r="FVJ41" s="87"/>
      <c r="FVK41" s="87"/>
      <c r="FVL41" s="87"/>
      <c r="FVM41" s="87"/>
      <c r="FVN41" s="87"/>
      <c r="FVO41" s="87"/>
      <c r="FVP41" s="87"/>
      <c r="FVQ41" s="87"/>
      <c r="FVR41" s="87"/>
      <c r="FVS41" s="87"/>
      <c r="FVT41" s="87"/>
      <c r="FVU41" s="87"/>
      <c r="FVV41" s="87"/>
      <c r="FVW41" s="87"/>
      <c r="FVX41" s="87"/>
      <c r="FVY41" s="87"/>
      <c r="FVZ41" s="87"/>
      <c r="FWA41" s="87"/>
      <c r="FWB41" s="87"/>
      <c r="FWC41" s="87"/>
      <c r="FWD41" s="87"/>
      <c r="FWE41" s="87"/>
      <c r="FWF41" s="87"/>
      <c r="FWG41" s="87"/>
      <c r="FWH41" s="87"/>
      <c r="FWI41" s="87"/>
      <c r="FWJ41" s="87"/>
      <c r="FWK41" s="87"/>
      <c r="FWL41" s="87"/>
      <c r="FWM41" s="87"/>
      <c r="FWN41" s="87"/>
      <c r="FWO41" s="87"/>
      <c r="FWP41" s="87"/>
      <c r="FWQ41" s="87"/>
      <c r="FWR41" s="87"/>
      <c r="FWS41" s="87"/>
      <c r="FWT41" s="87"/>
      <c r="FWU41" s="87"/>
      <c r="FWV41" s="87"/>
      <c r="FWW41" s="87"/>
      <c r="FWX41" s="87"/>
      <c r="FWY41" s="87"/>
      <c r="FWZ41" s="87"/>
      <c r="FXA41" s="87"/>
      <c r="FXB41" s="87"/>
      <c r="FXC41" s="87"/>
      <c r="FXD41" s="87"/>
      <c r="FXE41" s="87"/>
      <c r="FXF41" s="87"/>
      <c r="FXG41" s="87"/>
      <c r="FXH41" s="87"/>
      <c r="FXI41" s="87"/>
      <c r="FXJ41" s="87"/>
      <c r="FXK41" s="87"/>
      <c r="FXL41" s="87"/>
      <c r="FXM41" s="87"/>
      <c r="FXN41" s="87"/>
      <c r="FXO41" s="87"/>
      <c r="FXP41" s="87"/>
      <c r="FXQ41" s="87"/>
      <c r="FXR41" s="87"/>
      <c r="FXS41" s="87"/>
      <c r="FXT41" s="87"/>
      <c r="FXU41" s="87"/>
      <c r="FXV41" s="87"/>
      <c r="FXW41" s="87"/>
      <c r="FXX41" s="87"/>
      <c r="FXY41" s="87"/>
      <c r="FXZ41" s="87"/>
      <c r="FYA41" s="87"/>
      <c r="FYB41" s="87"/>
      <c r="FYC41" s="87"/>
      <c r="FYD41" s="87"/>
      <c r="FYE41" s="87"/>
      <c r="FYF41" s="87"/>
      <c r="FYG41" s="87"/>
      <c r="FYH41" s="87"/>
      <c r="FYI41" s="87"/>
      <c r="FYJ41" s="87"/>
      <c r="FYK41" s="87"/>
      <c r="FYL41" s="87"/>
      <c r="FYM41" s="87"/>
      <c r="FYN41" s="87"/>
      <c r="FYO41" s="87"/>
      <c r="FYP41" s="87"/>
      <c r="FYQ41" s="87"/>
      <c r="FYR41" s="87"/>
      <c r="FYS41" s="87"/>
      <c r="FYT41" s="87"/>
      <c r="FYU41" s="87"/>
      <c r="FYV41" s="87"/>
      <c r="FYW41" s="87"/>
      <c r="FYX41" s="87"/>
      <c r="FYY41" s="87"/>
      <c r="FYZ41" s="87"/>
      <c r="FZA41" s="87"/>
      <c r="FZB41" s="87"/>
      <c r="FZC41" s="87"/>
      <c r="FZD41" s="87"/>
      <c r="FZE41" s="87"/>
      <c r="FZF41" s="87"/>
      <c r="FZG41" s="87"/>
      <c r="FZH41" s="87"/>
      <c r="FZI41" s="87"/>
      <c r="FZJ41" s="87"/>
      <c r="FZK41" s="87"/>
      <c r="FZL41" s="87"/>
      <c r="FZM41" s="87"/>
      <c r="FZN41" s="87"/>
      <c r="FZO41" s="87"/>
      <c r="FZP41" s="87"/>
      <c r="FZQ41" s="87"/>
      <c r="FZR41" s="87"/>
      <c r="FZS41" s="87"/>
      <c r="FZT41" s="87"/>
      <c r="FZU41" s="87"/>
      <c r="FZV41" s="87"/>
      <c r="FZW41" s="87"/>
      <c r="FZX41" s="87"/>
      <c r="FZY41" s="87"/>
      <c r="FZZ41" s="87"/>
      <c r="GAA41" s="87"/>
      <c r="GAB41" s="87"/>
      <c r="GAC41" s="87"/>
      <c r="GAD41" s="87"/>
      <c r="GAE41" s="87"/>
      <c r="GAF41" s="87"/>
      <c r="GAG41" s="87"/>
      <c r="GAH41" s="87"/>
      <c r="GAI41" s="87"/>
      <c r="GAJ41" s="87"/>
      <c r="GAK41" s="87"/>
      <c r="GAL41" s="87"/>
      <c r="GAM41" s="87"/>
      <c r="GAN41" s="87"/>
      <c r="GAO41" s="87"/>
      <c r="GAP41" s="87"/>
      <c r="GAQ41" s="87"/>
      <c r="GAR41" s="87"/>
      <c r="GAS41" s="87"/>
      <c r="GAT41" s="87"/>
      <c r="GAU41" s="87"/>
      <c r="GAV41" s="87"/>
      <c r="GAW41" s="87"/>
      <c r="GAX41" s="87"/>
      <c r="GAY41" s="87"/>
      <c r="GAZ41" s="87"/>
      <c r="GBA41" s="87"/>
      <c r="GBB41" s="87"/>
      <c r="GBC41" s="87"/>
      <c r="GBD41" s="87"/>
      <c r="GBE41" s="87"/>
      <c r="GBF41" s="87"/>
      <c r="GBG41" s="87"/>
      <c r="GBH41" s="87"/>
      <c r="GBI41" s="87"/>
      <c r="GBJ41" s="87"/>
      <c r="GBK41" s="87"/>
      <c r="GBL41" s="87"/>
      <c r="GBM41" s="87"/>
      <c r="GBN41" s="87"/>
      <c r="GBO41" s="87"/>
      <c r="GBP41" s="87"/>
      <c r="GBQ41" s="87"/>
      <c r="GBR41" s="87"/>
      <c r="GBS41" s="87"/>
      <c r="GBT41" s="87"/>
      <c r="GBU41" s="87"/>
      <c r="GBV41" s="87"/>
      <c r="GBW41" s="87"/>
      <c r="GBX41" s="87"/>
      <c r="GBY41" s="87"/>
      <c r="GBZ41" s="87"/>
      <c r="GCA41" s="87"/>
      <c r="GCB41" s="87"/>
      <c r="GCC41" s="87"/>
      <c r="GCD41" s="87"/>
      <c r="GCE41" s="87"/>
      <c r="GCF41" s="87"/>
      <c r="GCG41" s="87"/>
      <c r="GCH41" s="87"/>
      <c r="GCI41" s="87"/>
      <c r="GCJ41" s="87"/>
      <c r="GCK41" s="87"/>
      <c r="GCL41" s="87"/>
      <c r="GCM41" s="87"/>
      <c r="GCN41" s="87"/>
      <c r="GCO41" s="87"/>
      <c r="GCP41" s="87"/>
      <c r="GCQ41" s="87"/>
      <c r="GCR41" s="87"/>
      <c r="GCS41" s="87"/>
      <c r="GCT41" s="87"/>
      <c r="GCU41" s="87"/>
      <c r="GCV41" s="87"/>
      <c r="GCW41" s="87"/>
      <c r="GCX41" s="87"/>
      <c r="GCY41" s="87"/>
      <c r="GCZ41" s="87"/>
      <c r="GDA41" s="87"/>
      <c r="GDB41" s="87"/>
      <c r="GDC41" s="87"/>
      <c r="GDD41" s="87"/>
      <c r="GDE41" s="87"/>
      <c r="GDF41" s="87"/>
      <c r="GDG41" s="87"/>
      <c r="GDH41" s="87"/>
      <c r="GDI41" s="87"/>
      <c r="GDJ41" s="87"/>
      <c r="GDK41" s="87"/>
      <c r="GDL41" s="87"/>
      <c r="GDM41" s="87"/>
      <c r="GDN41" s="87"/>
      <c r="GDO41" s="87"/>
      <c r="GDP41" s="87"/>
      <c r="GDQ41" s="87"/>
      <c r="GDR41" s="87"/>
      <c r="GDS41" s="87"/>
      <c r="GDT41" s="87"/>
      <c r="GDU41" s="87"/>
      <c r="GDV41" s="87"/>
      <c r="GDW41" s="87"/>
      <c r="GDX41" s="87"/>
      <c r="GDY41" s="87"/>
      <c r="GDZ41" s="87"/>
      <c r="GEA41" s="87"/>
      <c r="GEB41" s="87"/>
      <c r="GEC41" s="87"/>
      <c r="GED41" s="87"/>
      <c r="GEE41" s="87"/>
      <c r="GEF41" s="87"/>
      <c r="GEG41" s="87"/>
      <c r="GEH41" s="87"/>
      <c r="GEI41" s="87"/>
      <c r="GEJ41" s="87"/>
      <c r="GEK41" s="87"/>
      <c r="GEL41" s="87"/>
      <c r="GEM41" s="87"/>
      <c r="GEN41" s="87"/>
      <c r="GEO41" s="87"/>
      <c r="GEP41" s="87"/>
      <c r="GEQ41" s="87"/>
      <c r="GER41" s="87"/>
      <c r="GES41" s="87"/>
      <c r="GET41" s="87"/>
      <c r="GEU41" s="87"/>
      <c r="GEV41" s="87"/>
      <c r="GEW41" s="87"/>
      <c r="GEX41" s="87"/>
      <c r="GEY41" s="87"/>
      <c r="GEZ41" s="87"/>
      <c r="GFA41" s="87"/>
      <c r="GFB41" s="87"/>
      <c r="GFC41" s="87"/>
      <c r="GFD41" s="87"/>
      <c r="GFE41" s="87"/>
      <c r="GFF41" s="87"/>
      <c r="GFG41" s="87"/>
      <c r="GFH41" s="87"/>
      <c r="GFI41" s="87"/>
      <c r="GFJ41" s="87"/>
      <c r="GFK41" s="87"/>
      <c r="GFL41" s="87"/>
      <c r="GFM41" s="87"/>
      <c r="GFN41" s="87"/>
      <c r="GFO41" s="87"/>
      <c r="GFP41" s="87"/>
      <c r="GFQ41" s="87"/>
      <c r="GFR41" s="87"/>
      <c r="GFS41" s="87"/>
      <c r="GFT41" s="87"/>
      <c r="GFU41" s="87"/>
      <c r="GFV41" s="87"/>
      <c r="GFW41" s="87"/>
      <c r="GFX41" s="87"/>
      <c r="GFY41" s="87"/>
      <c r="GFZ41" s="87"/>
      <c r="GGA41" s="87"/>
      <c r="GGB41" s="87"/>
      <c r="GGC41" s="87"/>
      <c r="GGD41" s="87"/>
      <c r="GGE41" s="87"/>
      <c r="GGF41" s="87"/>
      <c r="GGG41" s="87"/>
      <c r="GGH41" s="87"/>
      <c r="GGI41" s="87"/>
      <c r="GGJ41" s="87"/>
      <c r="GGK41" s="87"/>
      <c r="GGL41" s="87"/>
      <c r="GGM41" s="87"/>
      <c r="GGN41" s="87"/>
      <c r="GGO41" s="87"/>
      <c r="GGP41" s="87"/>
      <c r="GGQ41" s="87"/>
      <c r="GGR41" s="87"/>
      <c r="GGS41" s="87"/>
      <c r="GGT41" s="87"/>
      <c r="GGU41" s="87"/>
      <c r="GGV41" s="87"/>
      <c r="GGW41" s="87"/>
      <c r="GGX41" s="87"/>
      <c r="GGY41" s="87"/>
      <c r="GGZ41" s="87"/>
      <c r="GHA41" s="87"/>
      <c r="GHB41" s="87"/>
      <c r="GHC41" s="87"/>
      <c r="GHD41" s="87"/>
      <c r="GHE41" s="87"/>
      <c r="GHF41" s="87"/>
      <c r="GHG41" s="87"/>
      <c r="GHH41" s="87"/>
      <c r="GHI41" s="87"/>
      <c r="GHJ41" s="87"/>
      <c r="GHK41" s="87"/>
      <c r="GHL41" s="87"/>
      <c r="GHM41" s="87"/>
      <c r="GHN41" s="87"/>
      <c r="GHO41" s="87"/>
      <c r="GHP41" s="87"/>
      <c r="GHQ41" s="87"/>
      <c r="GHR41" s="87"/>
      <c r="GHS41" s="87"/>
      <c r="GHT41" s="87"/>
      <c r="GHU41" s="87"/>
      <c r="GHV41" s="87"/>
      <c r="GHW41" s="87"/>
      <c r="GHX41" s="87"/>
      <c r="GHY41" s="87"/>
      <c r="GHZ41" s="87"/>
      <c r="GIA41" s="87"/>
      <c r="GIB41" s="87"/>
      <c r="GIC41" s="87"/>
      <c r="GID41" s="87"/>
      <c r="GIE41" s="87"/>
      <c r="GIF41" s="87"/>
      <c r="GIG41" s="87"/>
      <c r="GIH41" s="87"/>
      <c r="GII41" s="87"/>
      <c r="GIJ41" s="87"/>
      <c r="GIK41" s="87"/>
      <c r="GIL41" s="87"/>
      <c r="GIM41" s="87"/>
      <c r="GIN41" s="87"/>
      <c r="GIO41" s="87"/>
      <c r="GIP41" s="87"/>
      <c r="GIQ41" s="87"/>
      <c r="GIR41" s="87"/>
      <c r="GIS41" s="87"/>
      <c r="GIT41" s="87"/>
      <c r="GIU41" s="87"/>
      <c r="GIV41" s="87"/>
      <c r="GIW41" s="87"/>
      <c r="GIX41" s="87"/>
      <c r="GIY41" s="87"/>
      <c r="GIZ41" s="87"/>
      <c r="GJA41" s="87"/>
      <c r="GJB41" s="87"/>
      <c r="GJC41" s="87"/>
      <c r="GJD41" s="87"/>
      <c r="GJE41" s="87"/>
      <c r="GJF41" s="87"/>
      <c r="GJG41" s="87"/>
      <c r="GJH41" s="87"/>
      <c r="GJI41" s="87"/>
      <c r="GJJ41" s="87"/>
      <c r="GJK41" s="87"/>
      <c r="GJL41" s="87"/>
      <c r="GJM41" s="87"/>
      <c r="GJN41" s="87"/>
      <c r="GJO41" s="87"/>
      <c r="GJP41" s="87"/>
      <c r="GJQ41" s="87"/>
      <c r="GJR41" s="87"/>
      <c r="GJS41" s="87"/>
      <c r="GJT41" s="87"/>
      <c r="GJU41" s="87"/>
      <c r="GJV41" s="87"/>
      <c r="GJW41" s="87"/>
      <c r="GJX41" s="87"/>
      <c r="GJY41" s="87"/>
      <c r="GJZ41" s="87"/>
      <c r="GKA41" s="87"/>
      <c r="GKB41" s="87"/>
      <c r="GKC41" s="87"/>
      <c r="GKD41" s="87"/>
      <c r="GKE41" s="87"/>
      <c r="GKF41" s="87"/>
      <c r="GKG41" s="87"/>
      <c r="GKH41" s="87"/>
      <c r="GKI41" s="87"/>
      <c r="GKJ41" s="87"/>
      <c r="GKK41" s="87"/>
      <c r="GKL41" s="87"/>
      <c r="GKM41" s="87"/>
      <c r="GKN41" s="87"/>
      <c r="GKO41" s="87"/>
      <c r="GKP41" s="87"/>
      <c r="GKQ41" s="87"/>
      <c r="GKR41" s="87"/>
      <c r="GKS41" s="87"/>
      <c r="GKT41" s="87"/>
      <c r="GKU41" s="87"/>
      <c r="GKV41" s="87"/>
      <c r="GKW41" s="87"/>
      <c r="GKX41" s="87"/>
      <c r="GKY41" s="87"/>
      <c r="GKZ41" s="87"/>
      <c r="GLA41" s="87"/>
      <c r="GLB41" s="87"/>
      <c r="GLC41" s="87"/>
      <c r="GLD41" s="87"/>
      <c r="GLE41" s="87"/>
      <c r="GLF41" s="87"/>
      <c r="GLG41" s="87"/>
      <c r="GLH41" s="87"/>
      <c r="GLI41" s="87"/>
      <c r="GLJ41" s="87"/>
      <c r="GLK41" s="87"/>
      <c r="GLL41" s="87"/>
      <c r="GLM41" s="87"/>
      <c r="GLN41" s="87"/>
      <c r="GLO41" s="87"/>
      <c r="GLP41" s="87"/>
      <c r="GLQ41" s="87"/>
      <c r="GLR41" s="87"/>
      <c r="GLS41" s="87"/>
      <c r="GLT41" s="87"/>
      <c r="GLU41" s="87"/>
      <c r="GLV41" s="87"/>
      <c r="GLW41" s="87"/>
      <c r="GLX41" s="87"/>
      <c r="GLY41" s="87"/>
      <c r="GLZ41" s="87"/>
      <c r="GMA41" s="87"/>
      <c r="GMB41" s="87"/>
      <c r="GMC41" s="87"/>
      <c r="GMD41" s="87"/>
      <c r="GME41" s="87"/>
      <c r="GMF41" s="87"/>
      <c r="GMG41" s="87"/>
      <c r="GMH41" s="87"/>
      <c r="GMI41" s="87"/>
      <c r="GMJ41" s="87"/>
      <c r="GMK41" s="87"/>
      <c r="GML41" s="87"/>
      <c r="GMM41" s="87"/>
      <c r="GMN41" s="87"/>
      <c r="GMO41" s="87"/>
      <c r="GMP41" s="87"/>
      <c r="GMQ41" s="87"/>
      <c r="GMR41" s="87"/>
      <c r="GMS41" s="87"/>
      <c r="GMT41" s="87"/>
      <c r="GMU41" s="87"/>
      <c r="GMV41" s="87"/>
      <c r="GMW41" s="87"/>
      <c r="GMX41" s="87"/>
      <c r="GMY41" s="87"/>
      <c r="GMZ41" s="87"/>
      <c r="GNA41" s="87"/>
      <c r="GNB41" s="87"/>
      <c r="GNC41" s="87"/>
      <c r="GND41" s="87"/>
      <c r="GNE41" s="87"/>
      <c r="GNF41" s="87"/>
      <c r="GNG41" s="87"/>
      <c r="GNH41" s="87"/>
      <c r="GNI41" s="87"/>
      <c r="GNJ41" s="87"/>
      <c r="GNK41" s="87"/>
      <c r="GNL41" s="87"/>
      <c r="GNM41" s="87"/>
      <c r="GNN41" s="87"/>
      <c r="GNO41" s="87"/>
      <c r="GNP41" s="87"/>
      <c r="GNQ41" s="87"/>
      <c r="GNR41" s="87"/>
      <c r="GNS41" s="87"/>
      <c r="GNT41" s="87"/>
      <c r="GNU41" s="87"/>
      <c r="GNV41" s="87"/>
      <c r="GNW41" s="87"/>
      <c r="GNX41" s="87"/>
      <c r="GNY41" s="87"/>
      <c r="GNZ41" s="87"/>
      <c r="GOA41" s="87"/>
      <c r="GOB41" s="87"/>
      <c r="GOC41" s="87"/>
      <c r="GOD41" s="87"/>
      <c r="GOE41" s="87"/>
      <c r="GOF41" s="87"/>
      <c r="GOG41" s="87"/>
      <c r="GOH41" s="87"/>
      <c r="GOI41" s="87"/>
      <c r="GOJ41" s="87"/>
      <c r="GOK41" s="87"/>
      <c r="GOL41" s="87"/>
      <c r="GOM41" s="87"/>
      <c r="GON41" s="87"/>
      <c r="GOO41" s="87"/>
      <c r="GOP41" s="87"/>
      <c r="GOQ41" s="87"/>
      <c r="GOR41" s="87"/>
      <c r="GOS41" s="87"/>
      <c r="GOT41" s="87"/>
      <c r="GOU41" s="87"/>
      <c r="GOV41" s="87"/>
      <c r="GOW41" s="87"/>
      <c r="GOX41" s="87"/>
      <c r="GOY41" s="87"/>
      <c r="GOZ41" s="87"/>
      <c r="GPA41" s="87"/>
      <c r="GPB41" s="87"/>
      <c r="GPC41" s="87"/>
      <c r="GPD41" s="87"/>
      <c r="GPE41" s="87"/>
      <c r="GPF41" s="87"/>
      <c r="GPG41" s="87"/>
      <c r="GPH41" s="87"/>
      <c r="GPI41" s="87"/>
      <c r="GPJ41" s="87"/>
      <c r="GPK41" s="87"/>
      <c r="GPL41" s="87"/>
      <c r="GPM41" s="87"/>
      <c r="GPN41" s="87"/>
      <c r="GPO41" s="87"/>
      <c r="GPP41" s="87"/>
      <c r="GPQ41" s="87"/>
      <c r="GPR41" s="87"/>
      <c r="GPS41" s="87"/>
      <c r="GPT41" s="87"/>
      <c r="GPU41" s="87"/>
      <c r="GPV41" s="87"/>
      <c r="GPW41" s="87"/>
      <c r="GPX41" s="87"/>
      <c r="GPY41" s="87"/>
      <c r="GPZ41" s="87"/>
      <c r="GQA41" s="87"/>
      <c r="GQB41" s="87"/>
      <c r="GQC41" s="87"/>
      <c r="GQD41" s="87"/>
      <c r="GQE41" s="87"/>
      <c r="GQF41" s="87"/>
      <c r="GQG41" s="87"/>
      <c r="GQH41" s="87"/>
      <c r="GQI41" s="87"/>
      <c r="GQJ41" s="87"/>
      <c r="GQK41" s="87"/>
      <c r="GQL41" s="87"/>
      <c r="GQM41" s="87"/>
      <c r="GQN41" s="87"/>
      <c r="GQO41" s="87"/>
      <c r="GQP41" s="87"/>
      <c r="GQQ41" s="87"/>
      <c r="GQR41" s="87"/>
      <c r="GQS41" s="87"/>
      <c r="GQT41" s="87"/>
      <c r="GQU41" s="87"/>
      <c r="GQV41" s="87"/>
      <c r="GQW41" s="87"/>
      <c r="GQX41" s="87"/>
      <c r="GQY41" s="87"/>
      <c r="GQZ41" s="87"/>
      <c r="GRA41" s="87"/>
      <c r="GRB41" s="87"/>
      <c r="GRC41" s="87"/>
      <c r="GRD41" s="87"/>
      <c r="GRE41" s="87"/>
      <c r="GRF41" s="87"/>
      <c r="GRG41" s="87"/>
      <c r="GRH41" s="87"/>
      <c r="GRI41" s="87"/>
      <c r="GRJ41" s="87"/>
      <c r="GRK41" s="87"/>
      <c r="GRL41" s="87"/>
      <c r="GRM41" s="87"/>
      <c r="GRN41" s="87"/>
      <c r="GRO41" s="87"/>
      <c r="GRP41" s="87"/>
      <c r="GRQ41" s="87"/>
      <c r="GRR41" s="87"/>
      <c r="GRS41" s="87"/>
      <c r="GRT41" s="87"/>
      <c r="GRU41" s="87"/>
      <c r="GRV41" s="87"/>
      <c r="GRW41" s="87"/>
      <c r="GRX41" s="87"/>
      <c r="GRY41" s="87"/>
      <c r="GRZ41" s="87"/>
      <c r="GSA41" s="87"/>
      <c r="GSB41" s="87"/>
      <c r="GSC41" s="87"/>
      <c r="GSD41" s="87"/>
      <c r="GSE41" s="87"/>
      <c r="GSF41" s="87"/>
      <c r="GSG41" s="87"/>
      <c r="GSH41" s="87"/>
      <c r="GSI41" s="87"/>
      <c r="GSJ41" s="87"/>
      <c r="GSK41" s="87"/>
      <c r="GSL41" s="87"/>
      <c r="GSM41" s="87"/>
      <c r="GSN41" s="87"/>
      <c r="GSO41" s="87"/>
      <c r="GSP41" s="87"/>
      <c r="GSQ41" s="87"/>
      <c r="GSR41" s="87"/>
      <c r="GSS41" s="87"/>
      <c r="GST41" s="87"/>
      <c r="GSU41" s="87"/>
      <c r="GSV41" s="87"/>
      <c r="GSW41" s="87"/>
      <c r="GSX41" s="87"/>
      <c r="GSY41" s="87"/>
      <c r="GSZ41" s="87"/>
      <c r="GTA41" s="87"/>
      <c r="GTB41" s="87"/>
      <c r="GTC41" s="87"/>
      <c r="GTD41" s="87"/>
      <c r="GTE41" s="87"/>
      <c r="GTF41" s="87"/>
      <c r="GTG41" s="87"/>
      <c r="GTH41" s="87"/>
      <c r="GTI41" s="87"/>
      <c r="GTJ41" s="87"/>
      <c r="GTK41" s="87"/>
      <c r="GTL41" s="87"/>
      <c r="GTM41" s="87"/>
      <c r="GTN41" s="87"/>
      <c r="GTO41" s="87"/>
      <c r="GTP41" s="87"/>
      <c r="GTQ41" s="87"/>
      <c r="GTR41" s="87"/>
      <c r="GTS41" s="87"/>
      <c r="GTT41" s="87"/>
      <c r="GTU41" s="87"/>
      <c r="GTV41" s="87"/>
      <c r="GTW41" s="87"/>
      <c r="GTX41" s="87"/>
      <c r="GTY41" s="87"/>
      <c r="GTZ41" s="87"/>
      <c r="GUA41" s="87"/>
      <c r="GUB41" s="87"/>
      <c r="GUC41" s="87"/>
      <c r="GUD41" s="87"/>
      <c r="GUE41" s="87"/>
      <c r="GUF41" s="87"/>
      <c r="GUG41" s="87"/>
      <c r="GUH41" s="87"/>
      <c r="GUI41" s="87"/>
      <c r="GUJ41" s="87"/>
      <c r="GUK41" s="87"/>
      <c r="GUL41" s="87"/>
      <c r="GUM41" s="87"/>
      <c r="GUN41" s="87"/>
      <c r="GUO41" s="87"/>
      <c r="GUP41" s="87"/>
      <c r="GUQ41" s="87"/>
      <c r="GUR41" s="87"/>
      <c r="GUS41" s="87"/>
      <c r="GUT41" s="87"/>
      <c r="GUU41" s="87"/>
      <c r="GUV41" s="87"/>
      <c r="GUW41" s="87"/>
      <c r="GUX41" s="87"/>
      <c r="GUY41" s="87"/>
      <c r="GUZ41" s="87"/>
      <c r="GVA41" s="87"/>
      <c r="GVB41" s="87"/>
      <c r="GVC41" s="87"/>
      <c r="GVD41" s="87"/>
      <c r="GVE41" s="87"/>
      <c r="GVF41" s="87"/>
      <c r="GVG41" s="87"/>
      <c r="GVH41" s="87"/>
      <c r="GVI41" s="87"/>
      <c r="GVJ41" s="87"/>
      <c r="GVK41" s="87"/>
      <c r="GVL41" s="87"/>
      <c r="GVM41" s="87"/>
      <c r="GVN41" s="87"/>
      <c r="GVO41" s="87"/>
      <c r="GVP41" s="87"/>
      <c r="GVQ41" s="87"/>
      <c r="GVR41" s="87"/>
      <c r="GVS41" s="87"/>
      <c r="GVT41" s="87"/>
      <c r="GVU41" s="87"/>
      <c r="GVV41" s="87"/>
      <c r="GVW41" s="87"/>
      <c r="GVX41" s="87"/>
      <c r="GVY41" s="87"/>
      <c r="GVZ41" s="87"/>
      <c r="GWA41" s="87"/>
      <c r="GWB41" s="87"/>
      <c r="GWC41" s="87"/>
      <c r="GWD41" s="87"/>
      <c r="GWE41" s="87"/>
      <c r="GWF41" s="87"/>
      <c r="GWG41" s="87"/>
      <c r="GWH41" s="87"/>
      <c r="GWI41" s="87"/>
      <c r="GWJ41" s="87"/>
      <c r="GWK41" s="87"/>
      <c r="GWL41" s="87"/>
      <c r="GWM41" s="87"/>
      <c r="GWN41" s="87"/>
      <c r="GWO41" s="87"/>
      <c r="GWP41" s="87"/>
      <c r="GWQ41" s="87"/>
      <c r="GWR41" s="87"/>
      <c r="GWS41" s="87"/>
      <c r="GWT41" s="87"/>
      <c r="GWU41" s="87"/>
      <c r="GWV41" s="87"/>
      <c r="GWW41" s="87"/>
      <c r="GWX41" s="87"/>
      <c r="GWY41" s="87"/>
      <c r="GWZ41" s="87"/>
      <c r="GXA41" s="87"/>
      <c r="GXB41" s="87"/>
      <c r="GXC41" s="87"/>
      <c r="GXD41" s="87"/>
      <c r="GXE41" s="87"/>
      <c r="GXF41" s="87"/>
      <c r="GXG41" s="87"/>
      <c r="GXH41" s="87"/>
      <c r="GXI41" s="87"/>
      <c r="GXJ41" s="87"/>
      <c r="GXK41" s="87"/>
      <c r="GXL41" s="87"/>
      <c r="GXM41" s="87"/>
      <c r="GXN41" s="87"/>
      <c r="GXO41" s="87"/>
      <c r="GXP41" s="87"/>
      <c r="GXQ41" s="87"/>
      <c r="GXR41" s="87"/>
      <c r="GXS41" s="87"/>
      <c r="GXT41" s="87"/>
      <c r="GXU41" s="87"/>
      <c r="GXV41" s="87"/>
      <c r="GXW41" s="87"/>
      <c r="GXX41" s="87"/>
      <c r="GXY41" s="87"/>
      <c r="GXZ41" s="87"/>
      <c r="GYA41" s="87"/>
      <c r="GYB41" s="87"/>
      <c r="GYC41" s="87"/>
      <c r="GYD41" s="87"/>
      <c r="GYE41" s="87"/>
      <c r="GYF41" s="87"/>
      <c r="GYG41" s="87"/>
      <c r="GYH41" s="87"/>
      <c r="GYI41" s="87"/>
      <c r="GYJ41" s="87"/>
      <c r="GYK41" s="87"/>
      <c r="GYL41" s="87"/>
      <c r="GYM41" s="87"/>
      <c r="GYN41" s="87"/>
      <c r="GYO41" s="87"/>
      <c r="GYP41" s="87"/>
      <c r="GYQ41" s="87"/>
      <c r="GYR41" s="87"/>
      <c r="GYS41" s="87"/>
      <c r="GYT41" s="87"/>
      <c r="GYU41" s="87"/>
      <c r="GYV41" s="87"/>
      <c r="GYW41" s="87"/>
      <c r="GYX41" s="87"/>
      <c r="GYY41" s="87"/>
      <c r="GYZ41" s="87"/>
      <c r="GZA41" s="87"/>
      <c r="GZB41" s="87"/>
      <c r="GZC41" s="87"/>
      <c r="GZD41" s="87"/>
      <c r="GZE41" s="87"/>
      <c r="GZF41" s="87"/>
      <c r="GZG41" s="87"/>
      <c r="GZH41" s="87"/>
      <c r="GZI41" s="87"/>
      <c r="GZJ41" s="87"/>
      <c r="GZK41" s="87"/>
      <c r="GZL41" s="87"/>
      <c r="GZM41" s="87"/>
      <c r="GZN41" s="87"/>
      <c r="GZO41" s="87"/>
      <c r="GZP41" s="87"/>
      <c r="GZQ41" s="87"/>
      <c r="GZR41" s="87"/>
      <c r="GZS41" s="87"/>
      <c r="GZT41" s="87"/>
      <c r="GZU41" s="87"/>
      <c r="GZV41" s="87"/>
      <c r="GZW41" s="87"/>
      <c r="GZX41" s="87"/>
      <c r="GZY41" s="87"/>
      <c r="GZZ41" s="87"/>
      <c r="HAA41" s="87"/>
      <c r="HAB41" s="87"/>
      <c r="HAC41" s="87"/>
      <c r="HAD41" s="87"/>
      <c r="HAE41" s="87"/>
      <c r="HAF41" s="87"/>
      <c r="HAG41" s="87"/>
      <c r="HAH41" s="87"/>
      <c r="HAI41" s="87"/>
      <c r="HAJ41" s="87"/>
      <c r="HAK41" s="87"/>
      <c r="HAL41" s="87"/>
      <c r="HAM41" s="87"/>
      <c r="HAN41" s="87"/>
      <c r="HAO41" s="87"/>
      <c r="HAP41" s="87"/>
      <c r="HAQ41" s="87"/>
      <c r="HAR41" s="87"/>
      <c r="HAS41" s="87"/>
      <c r="HAT41" s="87"/>
      <c r="HAU41" s="87"/>
      <c r="HAV41" s="87"/>
      <c r="HAW41" s="87"/>
      <c r="HAX41" s="87"/>
      <c r="HAY41" s="87"/>
      <c r="HAZ41" s="87"/>
      <c r="HBA41" s="87"/>
      <c r="HBB41" s="87"/>
      <c r="HBC41" s="87"/>
      <c r="HBD41" s="87"/>
      <c r="HBE41" s="87"/>
      <c r="HBF41" s="87"/>
      <c r="HBG41" s="87"/>
      <c r="HBH41" s="87"/>
      <c r="HBI41" s="87"/>
      <c r="HBJ41" s="87"/>
      <c r="HBK41" s="87"/>
      <c r="HBL41" s="87"/>
      <c r="HBM41" s="87"/>
      <c r="HBN41" s="87"/>
      <c r="HBO41" s="87"/>
      <c r="HBP41" s="87"/>
      <c r="HBQ41" s="87"/>
      <c r="HBR41" s="87"/>
      <c r="HBS41" s="87"/>
      <c r="HBT41" s="87"/>
      <c r="HBU41" s="87"/>
      <c r="HBV41" s="87"/>
      <c r="HBW41" s="87"/>
      <c r="HBX41" s="87"/>
      <c r="HBY41" s="87"/>
      <c r="HBZ41" s="87"/>
      <c r="HCA41" s="87"/>
      <c r="HCB41" s="87"/>
      <c r="HCC41" s="87"/>
      <c r="HCD41" s="87"/>
      <c r="HCE41" s="87"/>
      <c r="HCF41" s="87"/>
      <c r="HCG41" s="87"/>
      <c r="HCH41" s="87"/>
      <c r="HCI41" s="87"/>
      <c r="HCJ41" s="87"/>
      <c r="HCK41" s="87"/>
      <c r="HCL41" s="87"/>
      <c r="HCM41" s="87"/>
      <c r="HCN41" s="87"/>
      <c r="HCO41" s="87"/>
      <c r="HCP41" s="87"/>
      <c r="HCQ41" s="87"/>
      <c r="HCR41" s="87"/>
      <c r="HCS41" s="87"/>
      <c r="HCT41" s="87"/>
      <c r="HCU41" s="87"/>
      <c r="HCV41" s="87"/>
      <c r="HCW41" s="87"/>
      <c r="HCX41" s="87"/>
      <c r="HCY41" s="87"/>
      <c r="HCZ41" s="87"/>
      <c r="HDA41" s="87"/>
      <c r="HDB41" s="87"/>
      <c r="HDC41" s="87"/>
      <c r="HDD41" s="87"/>
      <c r="HDE41" s="87"/>
      <c r="HDF41" s="87"/>
      <c r="HDG41" s="87"/>
      <c r="HDH41" s="87"/>
      <c r="HDI41" s="87"/>
      <c r="HDJ41" s="87"/>
      <c r="HDK41" s="87"/>
      <c r="HDL41" s="87"/>
      <c r="HDM41" s="87"/>
      <c r="HDN41" s="87"/>
      <c r="HDO41" s="87"/>
      <c r="HDP41" s="87"/>
      <c r="HDQ41" s="87"/>
      <c r="HDR41" s="87"/>
      <c r="HDS41" s="87"/>
      <c r="HDT41" s="87"/>
      <c r="HDU41" s="87"/>
      <c r="HDV41" s="87"/>
      <c r="HDW41" s="87"/>
      <c r="HDX41" s="87"/>
      <c r="HDY41" s="87"/>
      <c r="HDZ41" s="87"/>
      <c r="HEA41" s="87"/>
      <c r="HEB41" s="87"/>
      <c r="HEC41" s="87"/>
      <c r="HED41" s="87"/>
      <c r="HEE41" s="87"/>
      <c r="HEF41" s="87"/>
      <c r="HEG41" s="87"/>
      <c r="HEH41" s="87"/>
      <c r="HEI41" s="87"/>
      <c r="HEJ41" s="87"/>
      <c r="HEK41" s="87"/>
      <c r="HEL41" s="87"/>
      <c r="HEM41" s="87"/>
      <c r="HEN41" s="87"/>
      <c r="HEO41" s="87"/>
      <c r="HEP41" s="87"/>
      <c r="HEQ41" s="87"/>
      <c r="HER41" s="87"/>
      <c r="HES41" s="87"/>
      <c r="HET41" s="87"/>
      <c r="HEU41" s="87"/>
      <c r="HEV41" s="87"/>
      <c r="HEW41" s="87"/>
      <c r="HEX41" s="87"/>
      <c r="HEY41" s="87"/>
      <c r="HEZ41" s="87"/>
      <c r="HFA41" s="87"/>
      <c r="HFB41" s="87"/>
      <c r="HFC41" s="87"/>
      <c r="HFD41" s="87"/>
      <c r="HFE41" s="87"/>
      <c r="HFF41" s="87"/>
      <c r="HFG41" s="87"/>
      <c r="HFH41" s="87"/>
      <c r="HFI41" s="87"/>
      <c r="HFJ41" s="87"/>
      <c r="HFK41" s="87"/>
      <c r="HFL41" s="87"/>
      <c r="HFM41" s="87"/>
      <c r="HFN41" s="87"/>
      <c r="HFO41" s="87"/>
      <c r="HFP41" s="87"/>
      <c r="HFQ41" s="87"/>
      <c r="HFR41" s="87"/>
      <c r="HFS41" s="87"/>
      <c r="HFT41" s="87"/>
      <c r="HFU41" s="87"/>
      <c r="HFV41" s="87"/>
      <c r="HFW41" s="87"/>
      <c r="HFX41" s="87"/>
      <c r="HFY41" s="87"/>
      <c r="HFZ41" s="87"/>
      <c r="HGA41" s="87"/>
      <c r="HGB41" s="87"/>
      <c r="HGC41" s="87"/>
      <c r="HGD41" s="87"/>
      <c r="HGE41" s="87"/>
      <c r="HGF41" s="87"/>
      <c r="HGG41" s="87"/>
      <c r="HGH41" s="87"/>
      <c r="HGI41" s="87"/>
      <c r="HGJ41" s="87"/>
      <c r="HGK41" s="87"/>
      <c r="HGL41" s="87"/>
      <c r="HGM41" s="87"/>
      <c r="HGN41" s="87"/>
      <c r="HGO41" s="87"/>
      <c r="HGP41" s="87"/>
      <c r="HGQ41" s="87"/>
      <c r="HGR41" s="87"/>
      <c r="HGS41" s="87"/>
      <c r="HGT41" s="87"/>
      <c r="HGU41" s="87"/>
      <c r="HGV41" s="87"/>
      <c r="HGW41" s="87"/>
      <c r="HGX41" s="87"/>
      <c r="HGY41" s="87"/>
      <c r="HGZ41" s="87"/>
      <c r="HHA41" s="87"/>
      <c r="HHB41" s="87"/>
      <c r="HHC41" s="87"/>
      <c r="HHD41" s="87"/>
      <c r="HHE41" s="87"/>
      <c r="HHF41" s="87"/>
      <c r="HHG41" s="87"/>
      <c r="HHH41" s="87"/>
      <c r="HHI41" s="87"/>
      <c r="HHJ41" s="87"/>
      <c r="HHK41" s="87"/>
      <c r="HHL41" s="87"/>
      <c r="HHM41" s="87"/>
      <c r="HHN41" s="87"/>
      <c r="HHO41" s="87"/>
      <c r="HHP41" s="87"/>
      <c r="HHQ41" s="87"/>
      <c r="HHR41" s="87"/>
      <c r="HHS41" s="87"/>
      <c r="HHT41" s="87"/>
      <c r="HHU41" s="87"/>
      <c r="HHV41" s="87"/>
      <c r="HHW41" s="87"/>
      <c r="HHX41" s="87"/>
      <c r="HHY41" s="87"/>
      <c r="HHZ41" s="87"/>
      <c r="HIA41" s="87"/>
      <c r="HIB41" s="87"/>
      <c r="HIC41" s="87"/>
      <c r="HID41" s="87"/>
      <c r="HIE41" s="87"/>
      <c r="HIF41" s="87"/>
      <c r="HIG41" s="87"/>
      <c r="HIH41" s="87"/>
      <c r="HII41" s="87"/>
      <c r="HIJ41" s="87"/>
      <c r="HIK41" s="87"/>
      <c r="HIL41" s="87"/>
      <c r="HIM41" s="87"/>
      <c r="HIN41" s="87"/>
      <c r="HIO41" s="87"/>
      <c r="HIP41" s="87"/>
      <c r="HIQ41" s="87"/>
      <c r="HIR41" s="87"/>
      <c r="HIS41" s="87"/>
      <c r="HIT41" s="87"/>
      <c r="HIU41" s="87"/>
      <c r="HIV41" s="87"/>
      <c r="HIW41" s="87"/>
      <c r="HIX41" s="87"/>
      <c r="HIY41" s="87"/>
      <c r="HIZ41" s="87"/>
      <c r="HJA41" s="87"/>
      <c r="HJB41" s="87"/>
      <c r="HJC41" s="87"/>
      <c r="HJD41" s="87"/>
      <c r="HJE41" s="87"/>
      <c r="HJF41" s="87"/>
      <c r="HJG41" s="87"/>
      <c r="HJH41" s="87"/>
      <c r="HJI41" s="87"/>
      <c r="HJJ41" s="87"/>
      <c r="HJK41" s="87"/>
      <c r="HJL41" s="87"/>
      <c r="HJM41" s="87"/>
      <c r="HJN41" s="87"/>
      <c r="HJO41" s="87"/>
      <c r="HJP41" s="87"/>
      <c r="HJQ41" s="87"/>
      <c r="HJR41" s="87"/>
      <c r="HJS41" s="87"/>
      <c r="HJT41" s="87"/>
      <c r="HJU41" s="87"/>
      <c r="HJV41" s="87"/>
      <c r="HJW41" s="87"/>
      <c r="HJX41" s="87"/>
      <c r="HJY41" s="87"/>
      <c r="HJZ41" s="87"/>
      <c r="HKA41" s="87"/>
      <c r="HKB41" s="87"/>
      <c r="HKC41" s="87"/>
      <c r="HKD41" s="87"/>
      <c r="HKE41" s="87"/>
      <c r="HKF41" s="87"/>
      <c r="HKG41" s="87"/>
      <c r="HKH41" s="87"/>
      <c r="HKI41" s="87"/>
      <c r="HKJ41" s="87"/>
      <c r="HKK41" s="87"/>
      <c r="HKL41" s="87"/>
      <c r="HKM41" s="87"/>
      <c r="HKN41" s="87"/>
      <c r="HKO41" s="87"/>
      <c r="HKP41" s="87"/>
      <c r="HKQ41" s="87"/>
      <c r="HKR41" s="87"/>
      <c r="HKS41" s="87"/>
      <c r="HKT41" s="87"/>
      <c r="HKU41" s="87"/>
      <c r="HKV41" s="87"/>
      <c r="HKW41" s="87"/>
      <c r="HKX41" s="87"/>
      <c r="HKY41" s="87"/>
      <c r="HKZ41" s="87"/>
      <c r="HLA41" s="87"/>
      <c r="HLB41" s="87"/>
      <c r="HLC41" s="87"/>
      <c r="HLD41" s="87"/>
      <c r="HLE41" s="87"/>
      <c r="HLF41" s="87"/>
      <c r="HLG41" s="87"/>
      <c r="HLH41" s="87"/>
      <c r="HLI41" s="87"/>
      <c r="HLJ41" s="87"/>
      <c r="HLK41" s="87"/>
      <c r="HLL41" s="87"/>
      <c r="HLM41" s="87"/>
      <c r="HLN41" s="87"/>
      <c r="HLO41" s="87"/>
      <c r="HLP41" s="87"/>
      <c r="HLQ41" s="87"/>
      <c r="HLR41" s="87"/>
      <c r="HLS41" s="87"/>
      <c r="HLT41" s="87"/>
      <c r="HLU41" s="87"/>
      <c r="HLV41" s="87"/>
      <c r="HLW41" s="87"/>
      <c r="HLX41" s="87"/>
      <c r="HLY41" s="87"/>
      <c r="HLZ41" s="87"/>
      <c r="HMA41" s="87"/>
      <c r="HMB41" s="87"/>
      <c r="HMC41" s="87"/>
      <c r="HMD41" s="87"/>
      <c r="HME41" s="87"/>
      <c r="HMF41" s="87"/>
      <c r="HMG41" s="87"/>
      <c r="HMH41" s="87"/>
      <c r="HMI41" s="87"/>
      <c r="HMJ41" s="87"/>
      <c r="HMK41" s="87"/>
      <c r="HML41" s="87"/>
      <c r="HMM41" s="87"/>
      <c r="HMN41" s="87"/>
      <c r="HMO41" s="87"/>
      <c r="HMP41" s="87"/>
      <c r="HMQ41" s="87"/>
      <c r="HMR41" s="87"/>
      <c r="HMS41" s="87"/>
      <c r="HMT41" s="87"/>
      <c r="HMU41" s="87"/>
      <c r="HMV41" s="87"/>
      <c r="HMW41" s="87"/>
      <c r="HMX41" s="87"/>
      <c r="HMY41" s="87"/>
      <c r="HMZ41" s="87"/>
      <c r="HNA41" s="87"/>
      <c r="HNB41" s="87"/>
      <c r="HNC41" s="87"/>
      <c r="HND41" s="87"/>
      <c r="HNE41" s="87"/>
      <c r="HNF41" s="87"/>
      <c r="HNG41" s="87"/>
      <c r="HNH41" s="87"/>
      <c r="HNI41" s="87"/>
      <c r="HNJ41" s="87"/>
      <c r="HNK41" s="87"/>
      <c r="HNL41" s="87"/>
      <c r="HNM41" s="87"/>
      <c r="HNN41" s="87"/>
      <c r="HNO41" s="87"/>
      <c r="HNP41" s="87"/>
      <c r="HNQ41" s="87"/>
      <c r="HNR41" s="87"/>
      <c r="HNS41" s="87"/>
      <c r="HNT41" s="87"/>
      <c r="HNU41" s="87"/>
      <c r="HNV41" s="87"/>
      <c r="HNW41" s="87"/>
      <c r="HNX41" s="87"/>
      <c r="HNY41" s="87"/>
      <c r="HNZ41" s="87"/>
      <c r="HOA41" s="87"/>
      <c r="HOB41" s="87"/>
      <c r="HOC41" s="87"/>
      <c r="HOD41" s="87"/>
      <c r="HOE41" s="87"/>
      <c r="HOF41" s="87"/>
      <c r="HOG41" s="87"/>
      <c r="HOH41" s="87"/>
      <c r="HOI41" s="87"/>
      <c r="HOJ41" s="87"/>
      <c r="HOK41" s="87"/>
      <c r="HOL41" s="87"/>
      <c r="HOM41" s="87"/>
      <c r="HON41" s="87"/>
      <c r="HOO41" s="87"/>
      <c r="HOP41" s="87"/>
      <c r="HOQ41" s="87"/>
      <c r="HOR41" s="87"/>
      <c r="HOS41" s="87"/>
      <c r="HOT41" s="87"/>
      <c r="HOU41" s="87"/>
      <c r="HOV41" s="87"/>
      <c r="HOW41" s="87"/>
      <c r="HOX41" s="87"/>
      <c r="HOY41" s="87"/>
      <c r="HOZ41" s="87"/>
      <c r="HPA41" s="87"/>
      <c r="HPB41" s="87"/>
      <c r="HPC41" s="87"/>
      <c r="HPD41" s="87"/>
      <c r="HPE41" s="87"/>
      <c r="HPF41" s="87"/>
      <c r="HPG41" s="87"/>
      <c r="HPH41" s="87"/>
      <c r="HPI41" s="87"/>
      <c r="HPJ41" s="87"/>
      <c r="HPK41" s="87"/>
      <c r="HPL41" s="87"/>
      <c r="HPM41" s="87"/>
      <c r="HPN41" s="87"/>
      <c r="HPO41" s="87"/>
      <c r="HPP41" s="87"/>
      <c r="HPQ41" s="87"/>
      <c r="HPR41" s="87"/>
      <c r="HPS41" s="87"/>
      <c r="HPT41" s="87"/>
      <c r="HPU41" s="87"/>
      <c r="HPV41" s="87"/>
      <c r="HPW41" s="87"/>
      <c r="HPX41" s="87"/>
      <c r="HPY41" s="87"/>
      <c r="HPZ41" s="87"/>
      <c r="HQA41" s="87"/>
      <c r="HQB41" s="87"/>
      <c r="HQC41" s="87"/>
      <c r="HQD41" s="87"/>
      <c r="HQE41" s="87"/>
      <c r="HQF41" s="87"/>
      <c r="HQG41" s="87"/>
      <c r="HQH41" s="87"/>
      <c r="HQI41" s="87"/>
      <c r="HQJ41" s="87"/>
      <c r="HQK41" s="87"/>
      <c r="HQL41" s="87"/>
      <c r="HQM41" s="87"/>
      <c r="HQN41" s="87"/>
      <c r="HQO41" s="87"/>
      <c r="HQP41" s="87"/>
      <c r="HQQ41" s="87"/>
      <c r="HQR41" s="87"/>
      <c r="HQS41" s="87"/>
      <c r="HQT41" s="87"/>
      <c r="HQU41" s="87"/>
      <c r="HQV41" s="87"/>
      <c r="HQW41" s="87"/>
      <c r="HQX41" s="87"/>
      <c r="HQY41" s="87"/>
      <c r="HQZ41" s="87"/>
      <c r="HRA41" s="87"/>
      <c r="HRB41" s="87"/>
      <c r="HRC41" s="87"/>
      <c r="HRD41" s="87"/>
      <c r="HRE41" s="87"/>
      <c r="HRF41" s="87"/>
      <c r="HRG41" s="87"/>
      <c r="HRH41" s="87"/>
      <c r="HRI41" s="87"/>
      <c r="HRJ41" s="87"/>
      <c r="HRK41" s="87"/>
      <c r="HRL41" s="87"/>
      <c r="HRM41" s="87"/>
      <c r="HRN41" s="87"/>
      <c r="HRO41" s="87"/>
      <c r="HRP41" s="87"/>
      <c r="HRQ41" s="87"/>
      <c r="HRR41" s="87"/>
      <c r="HRS41" s="87"/>
      <c r="HRT41" s="87"/>
      <c r="HRU41" s="87"/>
      <c r="HRV41" s="87"/>
      <c r="HRW41" s="87"/>
      <c r="HRX41" s="87"/>
      <c r="HRY41" s="87"/>
      <c r="HRZ41" s="87"/>
      <c r="HSA41" s="87"/>
      <c r="HSB41" s="87"/>
      <c r="HSC41" s="87"/>
      <c r="HSD41" s="87"/>
      <c r="HSE41" s="87"/>
      <c r="HSF41" s="87"/>
      <c r="HSG41" s="87"/>
      <c r="HSH41" s="87"/>
      <c r="HSI41" s="87"/>
      <c r="HSJ41" s="87"/>
      <c r="HSK41" s="87"/>
      <c r="HSL41" s="87"/>
      <c r="HSM41" s="87"/>
      <c r="HSN41" s="87"/>
      <c r="HSO41" s="87"/>
      <c r="HSP41" s="87"/>
      <c r="HSQ41" s="87"/>
      <c r="HSR41" s="87"/>
      <c r="HSS41" s="87"/>
      <c r="HST41" s="87"/>
      <c r="HSU41" s="87"/>
      <c r="HSV41" s="87"/>
      <c r="HSW41" s="87"/>
      <c r="HSX41" s="87"/>
      <c r="HSY41" s="87"/>
      <c r="HSZ41" s="87"/>
      <c r="HTA41" s="87"/>
      <c r="HTB41" s="87"/>
      <c r="HTC41" s="87"/>
      <c r="HTD41" s="87"/>
      <c r="HTE41" s="87"/>
      <c r="HTF41" s="87"/>
      <c r="HTG41" s="87"/>
      <c r="HTH41" s="87"/>
      <c r="HTI41" s="87"/>
      <c r="HTJ41" s="87"/>
      <c r="HTK41" s="87"/>
      <c r="HTL41" s="87"/>
      <c r="HTM41" s="87"/>
      <c r="HTN41" s="87"/>
      <c r="HTO41" s="87"/>
      <c r="HTP41" s="87"/>
      <c r="HTQ41" s="87"/>
      <c r="HTR41" s="87"/>
      <c r="HTS41" s="87"/>
      <c r="HTT41" s="87"/>
      <c r="HTU41" s="87"/>
      <c r="HTV41" s="87"/>
      <c r="HTW41" s="87"/>
      <c r="HTX41" s="87"/>
      <c r="HTY41" s="87"/>
      <c r="HTZ41" s="87"/>
      <c r="HUA41" s="87"/>
      <c r="HUB41" s="87"/>
      <c r="HUC41" s="87"/>
      <c r="HUD41" s="87"/>
      <c r="HUE41" s="87"/>
      <c r="HUF41" s="87"/>
      <c r="HUG41" s="87"/>
      <c r="HUH41" s="87"/>
      <c r="HUI41" s="87"/>
      <c r="HUJ41" s="87"/>
      <c r="HUK41" s="87"/>
      <c r="HUL41" s="87"/>
      <c r="HUM41" s="87"/>
      <c r="HUN41" s="87"/>
      <c r="HUO41" s="87"/>
      <c r="HUP41" s="87"/>
      <c r="HUQ41" s="87"/>
      <c r="HUR41" s="87"/>
      <c r="HUS41" s="87"/>
      <c r="HUT41" s="87"/>
      <c r="HUU41" s="87"/>
      <c r="HUV41" s="87"/>
      <c r="HUW41" s="87"/>
      <c r="HUX41" s="87"/>
      <c r="HUY41" s="87"/>
      <c r="HUZ41" s="87"/>
      <c r="HVA41" s="87"/>
      <c r="HVB41" s="87"/>
      <c r="HVC41" s="87"/>
      <c r="HVD41" s="87"/>
      <c r="HVE41" s="87"/>
      <c r="HVF41" s="87"/>
      <c r="HVG41" s="87"/>
      <c r="HVH41" s="87"/>
      <c r="HVI41" s="87"/>
      <c r="HVJ41" s="87"/>
      <c r="HVK41" s="87"/>
      <c r="HVL41" s="87"/>
      <c r="HVM41" s="87"/>
      <c r="HVN41" s="87"/>
      <c r="HVO41" s="87"/>
      <c r="HVP41" s="87"/>
      <c r="HVQ41" s="87"/>
      <c r="HVR41" s="87"/>
      <c r="HVS41" s="87"/>
      <c r="HVT41" s="87"/>
      <c r="HVU41" s="87"/>
      <c r="HVV41" s="87"/>
      <c r="HVW41" s="87"/>
      <c r="HVX41" s="87"/>
      <c r="HVY41" s="87"/>
      <c r="HVZ41" s="87"/>
      <c r="HWA41" s="87"/>
      <c r="HWB41" s="87"/>
      <c r="HWC41" s="87"/>
      <c r="HWD41" s="87"/>
      <c r="HWE41" s="87"/>
      <c r="HWF41" s="87"/>
      <c r="HWG41" s="87"/>
      <c r="HWH41" s="87"/>
      <c r="HWI41" s="87"/>
      <c r="HWJ41" s="87"/>
      <c r="HWK41" s="87"/>
      <c r="HWL41" s="87"/>
      <c r="HWM41" s="87"/>
      <c r="HWN41" s="87"/>
      <c r="HWO41" s="87"/>
      <c r="HWP41" s="87"/>
      <c r="HWQ41" s="87"/>
      <c r="HWR41" s="87"/>
      <c r="HWS41" s="87"/>
      <c r="HWT41" s="87"/>
      <c r="HWU41" s="87"/>
      <c r="HWV41" s="87"/>
      <c r="HWW41" s="87"/>
      <c r="HWX41" s="87"/>
      <c r="HWY41" s="87"/>
      <c r="HWZ41" s="87"/>
      <c r="HXA41" s="87"/>
      <c r="HXB41" s="87"/>
      <c r="HXC41" s="87"/>
      <c r="HXD41" s="87"/>
      <c r="HXE41" s="87"/>
      <c r="HXF41" s="87"/>
      <c r="HXG41" s="87"/>
      <c r="HXH41" s="87"/>
      <c r="HXI41" s="87"/>
      <c r="HXJ41" s="87"/>
      <c r="HXK41" s="87"/>
      <c r="HXL41" s="87"/>
      <c r="HXM41" s="87"/>
      <c r="HXN41" s="87"/>
      <c r="HXO41" s="87"/>
      <c r="HXP41" s="87"/>
      <c r="HXQ41" s="87"/>
      <c r="HXR41" s="87"/>
      <c r="HXS41" s="87"/>
      <c r="HXT41" s="87"/>
      <c r="HXU41" s="87"/>
      <c r="HXV41" s="87"/>
      <c r="HXW41" s="87"/>
      <c r="HXX41" s="87"/>
      <c r="HXY41" s="87"/>
      <c r="HXZ41" s="87"/>
      <c r="HYA41" s="87"/>
      <c r="HYB41" s="87"/>
      <c r="HYC41" s="87"/>
      <c r="HYD41" s="87"/>
      <c r="HYE41" s="87"/>
      <c r="HYF41" s="87"/>
      <c r="HYG41" s="87"/>
      <c r="HYH41" s="87"/>
      <c r="HYI41" s="87"/>
      <c r="HYJ41" s="87"/>
      <c r="HYK41" s="87"/>
      <c r="HYL41" s="87"/>
      <c r="HYM41" s="87"/>
      <c r="HYN41" s="87"/>
      <c r="HYO41" s="87"/>
      <c r="HYP41" s="87"/>
      <c r="HYQ41" s="87"/>
      <c r="HYR41" s="87"/>
      <c r="HYS41" s="87"/>
      <c r="HYT41" s="87"/>
      <c r="HYU41" s="87"/>
      <c r="HYV41" s="87"/>
      <c r="HYW41" s="87"/>
      <c r="HYX41" s="87"/>
      <c r="HYY41" s="87"/>
      <c r="HYZ41" s="87"/>
      <c r="HZA41" s="87"/>
      <c r="HZB41" s="87"/>
      <c r="HZC41" s="87"/>
      <c r="HZD41" s="87"/>
      <c r="HZE41" s="87"/>
      <c r="HZF41" s="87"/>
      <c r="HZG41" s="87"/>
      <c r="HZH41" s="87"/>
      <c r="HZI41" s="87"/>
      <c r="HZJ41" s="87"/>
      <c r="HZK41" s="87"/>
      <c r="HZL41" s="87"/>
      <c r="HZM41" s="87"/>
      <c r="HZN41" s="87"/>
      <c r="HZO41" s="87"/>
      <c r="HZP41" s="87"/>
      <c r="HZQ41" s="87"/>
      <c r="HZR41" s="87"/>
      <c r="HZS41" s="87"/>
      <c r="HZT41" s="87"/>
      <c r="HZU41" s="87"/>
      <c r="HZV41" s="87"/>
      <c r="HZW41" s="87"/>
      <c r="HZX41" s="87"/>
      <c r="HZY41" s="87"/>
      <c r="HZZ41" s="87"/>
      <c r="IAA41" s="87"/>
      <c r="IAB41" s="87"/>
      <c r="IAC41" s="87"/>
      <c r="IAD41" s="87"/>
      <c r="IAE41" s="87"/>
      <c r="IAF41" s="87"/>
      <c r="IAG41" s="87"/>
      <c r="IAH41" s="87"/>
      <c r="IAI41" s="87"/>
      <c r="IAJ41" s="87"/>
      <c r="IAK41" s="87"/>
      <c r="IAL41" s="87"/>
      <c r="IAM41" s="87"/>
      <c r="IAN41" s="87"/>
      <c r="IAO41" s="87"/>
      <c r="IAP41" s="87"/>
      <c r="IAQ41" s="87"/>
      <c r="IAR41" s="87"/>
      <c r="IAS41" s="87"/>
      <c r="IAT41" s="87"/>
      <c r="IAU41" s="87"/>
      <c r="IAV41" s="87"/>
      <c r="IAW41" s="87"/>
      <c r="IAX41" s="87"/>
      <c r="IAY41" s="87"/>
      <c r="IAZ41" s="87"/>
      <c r="IBA41" s="87"/>
      <c r="IBB41" s="87"/>
      <c r="IBC41" s="87"/>
      <c r="IBD41" s="87"/>
      <c r="IBE41" s="87"/>
      <c r="IBF41" s="87"/>
      <c r="IBG41" s="87"/>
      <c r="IBH41" s="87"/>
      <c r="IBI41" s="87"/>
      <c r="IBJ41" s="87"/>
      <c r="IBK41" s="87"/>
      <c r="IBL41" s="87"/>
      <c r="IBM41" s="87"/>
      <c r="IBN41" s="87"/>
      <c r="IBO41" s="87"/>
      <c r="IBP41" s="87"/>
      <c r="IBQ41" s="87"/>
      <c r="IBR41" s="87"/>
      <c r="IBS41" s="87"/>
      <c r="IBT41" s="87"/>
      <c r="IBU41" s="87"/>
      <c r="IBV41" s="87"/>
      <c r="IBW41" s="87"/>
      <c r="IBX41" s="87"/>
      <c r="IBY41" s="87"/>
      <c r="IBZ41" s="87"/>
      <c r="ICA41" s="87"/>
      <c r="ICB41" s="87"/>
      <c r="ICC41" s="87"/>
      <c r="ICD41" s="87"/>
      <c r="ICE41" s="87"/>
      <c r="ICF41" s="87"/>
      <c r="ICG41" s="87"/>
      <c r="ICH41" s="87"/>
      <c r="ICI41" s="87"/>
      <c r="ICJ41" s="87"/>
      <c r="ICK41" s="87"/>
      <c r="ICL41" s="87"/>
      <c r="ICM41" s="87"/>
      <c r="ICN41" s="87"/>
      <c r="ICO41" s="87"/>
      <c r="ICP41" s="87"/>
      <c r="ICQ41" s="87"/>
      <c r="ICR41" s="87"/>
      <c r="ICS41" s="87"/>
      <c r="ICT41" s="87"/>
      <c r="ICU41" s="87"/>
      <c r="ICV41" s="87"/>
      <c r="ICW41" s="87"/>
      <c r="ICX41" s="87"/>
      <c r="ICY41" s="87"/>
      <c r="ICZ41" s="87"/>
      <c r="IDA41" s="87"/>
      <c r="IDB41" s="87"/>
      <c r="IDC41" s="87"/>
      <c r="IDD41" s="87"/>
      <c r="IDE41" s="87"/>
      <c r="IDF41" s="87"/>
      <c r="IDG41" s="87"/>
      <c r="IDH41" s="87"/>
      <c r="IDI41" s="87"/>
      <c r="IDJ41" s="87"/>
      <c r="IDK41" s="87"/>
      <c r="IDL41" s="87"/>
      <c r="IDM41" s="87"/>
      <c r="IDN41" s="87"/>
      <c r="IDO41" s="87"/>
      <c r="IDP41" s="87"/>
      <c r="IDQ41" s="87"/>
      <c r="IDR41" s="87"/>
      <c r="IDS41" s="87"/>
      <c r="IDT41" s="87"/>
      <c r="IDU41" s="87"/>
      <c r="IDV41" s="87"/>
      <c r="IDW41" s="87"/>
      <c r="IDX41" s="87"/>
      <c r="IDY41" s="87"/>
      <c r="IDZ41" s="87"/>
      <c r="IEA41" s="87"/>
      <c r="IEB41" s="87"/>
      <c r="IEC41" s="87"/>
      <c r="IED41" s="87"/>
      <c r="IEE41" s="87"/>
      <c r="IEF41" s="87"/>
      <c r="IEG41" s="87"/>
      <c r="IEH41" s="87"/>
      <c r="IEI41" s="87"/>
      <c r="IEJ41" s="87"/>
      <c r="IEK41" s="87"/>
      <c r="IEL41" s="87"/>
      <c r="IEM41" s="87"/>
      <c r="IEN41" s="87"/>
      <c r="IEO41" s="87"/>
      <c r="IEP41" s="87"/>
      <c r="IEQ41" s="87"/>
      <c r="IER41" s="87"/>
      <c r="IES41" s="87"/>
      <c r="IET41" s="87"/>
      <c r="IEU41" s="87"/>
      <c r="IEV41" s="87"/>
      <c r="IEW41" s="87"/>
      <c r="IEX41" s="87"/>
      <c r="IEY41" s="87"/>
      <c r="IEZ41" s="87"/>
      <c r="IFA41" s="87"/>
      <c r="IFB41" s="87"/>
      <c r="IFC41" s="87"/>
      <c r="IFD41" s="87"/>
      <c r="IFE41" s="87"/>
      <c r="IFF41" s="87"/>
      <c r="IFG41" s="87"/>
      <c r="IFH41" s="87"/>
      <c r="IFI41" s="87"/>
      <c r="IFJ41" s="87"/>
      <c r="IFK41" s="87"/>
      <c r="IFL41" s="87"/>
      <c r="IFM41" s="87"/>
      <c r="IFN41" s="87"/>
      <c r="IFO41" s="87"/>
      <c r="IFP41" s="87"/>
      <c r="IFQ41" s="87"/>
      <c r="IFR41" s="87"/>
      <c r="IFS41" s="87"/>
      <c r="IFT41" s="87"/>
      <c r="IFU41" s="87"/>
      <c r="IFV41" s="87"/>
      <c r="IFW41" s="87"/>
      <c r="IFX41" s="87"/>
      <c r="IFY41" s="87"/>
      <c r="IFZ41" s="87"/>
      <c r="IGA41" s="87"/>
      <c r="IGB41" s="87"/>
      <c r="IGC41" s="87"/>
      <c r="IGD41" s="87"/>
      <c r="IGE41" s="87"/>
      <c r="IGF41" s="87"/>
      <c r="IGG41" s="87"/>
      <c r="IGH41" s="87"/>
      <c r="IGI41" s="87"/>
      <c r="IGJ41" s="87"/>
      <c r="IGK41" s="87"/>
      <c r="IGL41" s="87"/>
      <c r="IGM41" s="87"/>
      <c r="IGN41" s="87"/>
      <c r="IGO41" s="87"/>
      <c r="IGP41" s="87"/>
      <c r="IGQ41" s="87"/>
      <c r="IGR41" s="87"/>
      <c r="IGS41" s="87"/>
      <c r="IGT41" s="87"/>
      <c r="IGU41" s="87"/>
      <c r="IGV41" s="87"/>
      <c r="IGW41" s="87"/>
      <c r="IGX41" s="87"/>
      <c r="IGY41" s="87"/>
      <c r="IGZ41" s="87"/>
      <c r="IHA41" s="87"/>
      <c r="IHB41" s="87"/>
      <c r="IHC41" s="87"/>
      <c r="IHD41" s="87"/>
      <c r="IHE41" s="87"/>
      <c r="IHF41" s="87"/>
      <c r="IHG41" s="87"/>
      <c r="IHH41" s="87"/>
      <c r="IHI41" s="87"/>
      <c r="IHJ41" s="87"/>
      <c r="IHK41" s="87"/>
      <c r="IHL41" s="87"/>
      <c r="IHM41" s="87"/>
      <c r="IHN41" s="87"/>
      <c r="IHO41" s="87"/>
      <c r="IHP41" s="87"/>
      <c r="IHQ41" s="87"/>
      <c r="IHR41" s="87"/>
      <c r="IHS41" s="87"/>
      <c r="IHT41" s="87"/>
      <c r="IHU41" s="87"/>
      <c r="IHV41" s="87"/>
      <c r="IHW41" s="87"/>
      <c r="IHX41" s="87"/>
      <c r="IHY41" s="87"/>
      <c r="IHZ41" s="87"/>
      <c r="IIA41" s="87"/>
      <c r="IIB41" s="87"/>
      <c r="IIC41" s="87"/>
      <c r="IID41" s="87"/>
      <c r="IIE41" s="87"/>
      <c r="IIF41" s="87"/>
      <c r="IIG41" s="87"/>
      <c r="IIH41" s="87"/>
      <c r="III41" s="87"/>
      <c r="IIJ41" s="87"/>
      <c r="IIK41" s="87"/>
      <c r="IIL41" s="87"/>
      <c r="IIM41" s="87"/>
      <c r="IIN41" s="87"/>
      <c r="IIO41" s="87"/>
      <c r="IIP41" s="87"/>
      <c r="IIQ41" s="87"/>
      <c r="IIR41" s="87"/>
      <c r="IIS41" s="87"/>
      <c r="IIT41" s="87"/>
      <c r="IIU41" s="87"/>
      <c r="IIV41" s="87"/>
      <c r="IIW41" s="87"/>
      <c r="IIX41" s="87"/>
      <c r="IIY41" s="87"/>
      <c r="IIZ41" s="87"/>
      <c r="IJA41" s="87"/>
      <c r="IJB41" s="87"/>
      <c r="IJC41" s="87"/>
      <c r="IJD41" s="87"/>
      <c r="IJE41" s="87"/>
      <c r="IJF41" s="87"/>
      <c r="IJG41" s="87"/>
      <c r="IJH41" s="87"/>
      <c r="IJI41" s="87"/>
      <c r="IJJ41" s="87"/>
      <c r="IJK41" s="87"/>
      <c r="IJL41" s="87"/>
      <c r="IJM41" s="87"/>
      <c r="IJN41" s="87"/>
      <c r="IJO41" s="87"/>
      <c r="IJP41" s="87"/>
      <c r="IJQ41" s="87"/>
      <c r="IJR41" s="87"/>
      <c r="IJS41" s="87"/>
      <c r="IJT41" s="87"/>
      <c r="IJU41" s="87"/>
      <c r="IJV41" s="87"/>
      <c r="IJW41" s="87"/>
      <c r="IJX41" s="87"/>
      <c r="IJY41" s="87"/>
      <c r="IJZ41" s="87"/>
      <c r="IKA41" s="87"/>
      <c r="IKB41" s="87"/>
      <c r="IKC41" s="87"/>
      <c r="IKD41" s="87"/>
      <c r="IKE41" s="87"/>
      <c r="IKF41" s="87"/>
      <c r="IKG41" s="87"/>
      <c r="IKH41" s="87"/>
      <c r="IKI41" s="87"/>
      <c r="IKJ41" s="87"/>
      <c r="IKK41" s="87"/>
      <c r="IKL41" s="87"/>
      <c r="IKM41" s="87"/>
      <c r="IKN41" s="87"/>
      <c r="IKO41" s="87"/>
      <c r="IKP41" s="87"/>
      <c r="IKQ41" s="87"/>
      <c r="IKR41" s="87"/>
      <c r="IKS41" s="87"/>
      <c r="IKT41" s="87"/>
      <c r="IKU41" s="87"/>
      <c r="IKV41" s="87"/>
      <c r="IKW41" s="87"/>
      <c r="IKX41" s="87"/>
      <c r="IKY41" s="87"/>
      <c r="IKZ41" s="87"/>
      <c r="ILA41" s="87"/>
      <c r="ILB41" s="87"/>
      <c r="ILC41" s="87"/>
      <c r="ILD41" s="87"/>
      <c r="ILE41" s="87"/>
      <c r="ILF41" s="87"/>
      <c r="ILG41" s="87"/>
      <c r="ILH41" s="87"/>
      <c r="ILI41" s="87"/>
      <c r="ILJ41" s="87"/>
      <c r="ILK41" s="87"/>
      <c r="ILL41" s="87"/>
      <c r="ILM41" s="87"/>
      <c r="ILN41" s="87"/>
      <c r="ILO41" s="87"/>
      <c r="ILP41" s="87"/>
      <c r="ILQ41" s="87"/>
      <c r="ILR41" s="87"/>
      <c r="ILS41" s="87"/>
      <c r="ILT41" s="87"/>
      <c r="ILU41" s="87"/>
      <c r="ILV41" s="87"/>
      <c r="ILW41" s="87"/>
      <c r="ILX41" s="87"/>
      <c r="ILY41" s="87"/>
      <c r="ILZ41" s="87"/>
      <c r="IMA41" s="87"/>
      <c r="IMB41" s="87"/>
      <c r="IMC41" s="87"/>
      <c r="IMD41" s="87"/>
      <c r="IME41" s="87"/>
      <c r="IMF41" s="87"/>
      <c r="IMG41" s="87"/>
      <c r="IMH41" s="87"/>
      <c r="IMI41" s="87"/>
      <c r="IMJ41" s="87"/>
      <c r="IMK41" s="87"/>
      <c r="IML41" s="87"/>
      <c r="IMM41" s="87"/>
      <c r="IMN41" s="87"/>
      <c r="IMO41" s="87"/>
      <c r="IMP41" s="87"/>
      <c r="IMQ41" s="87"/>
      <c r="IMR41" s="87"/>
      <c r="IMS41" s="87"/>
      <c r="IMT41" s="87"/>
      <c r="IMU41" s="87"/>
      <c r="IMV41" s="87"/>
      <c r="IMW41" s="87"/>
      <c r="IMX41" s="87"/>
      <c r="IMY41" s="87"/>
      <c r="IMZ41" s="87"/>
      <c r="INA41" s="87"/>
      <c r="INB41" s="87"/>
      <c r="INC41" s="87"/>
      <c r="IND41" s="87"/>
      <c r="INE41" s="87"/>
      <c r="INF41" s="87"/>
      <c r="ING41" s="87"/>
      <c r="INH41" s="87"/>
      <c r="INI41" s="87"/>
      <c r="INJ41" s="87"/>
      <c r="INK41" s="87"/>
      <c r="INL41" s="87"/>
      <c r="INM41" s="87"/>
      <c r="INN41" s="87"/>
      <c r="INO41" s="87"/>
      <c r="INP41" s="87"/>
      <c r="INQ41" s="87"/>
      <c r="INR41" s="87"/>
      <c r="INS41" s="87"/>
      <c r="INT41" s="87"/>
      <c r="INU41" s="87"/>
      <c r="INV41" s="87"/>
      <c r="INW41" s="87"/>
      <c r="INX41" s="87"/>
      <c r="INY41" s="87"/>
      <c r="INZ41" s="87"/>
      <c r="IOA41" s="87"/>
      <c r="IOB41" s="87"/>
      <c r="IOC41" s="87"/>
      <c r="IOD41" s="87"/>
      <c r="IOE41" s="87"/>
      <c r="IOF41" s="87"/>
      <c r="IOG41" s="87"/>
      <c r="IOH41" s="87"/>
      <c r="IOI41" s="87"/>
      <c r="IOJ41" s="87"/>
      <c r="IOK41" s="87"/>
      <c r="IOL41" s="87"/>
      <c r="IOM41" s="87"/>
      <c r="ION41" s="87"/>
      <c r="IOO41" s="87"/>
      <c r="IOP41" s="87"/>
      <c r="IOQ41" s="87"/>
      <c r="IOR41" s="87"/>
      <c r="IOS41" s="87"/>
      <c r="IOT41" s="87"/>
      <c r="IOU41" s="87"/>
      <c r="IOV41" s="87"/>
      <c r="IOW41" s="87"/>
      <c r="IOX41" s="87"/>
      <c r="IOY41" s="87"/>
      <c r="IOZ41" s="87"/>
      <c r="IPA41" s="87"/>
      <c r="IPB41" s="87"/>
      <c r="IPC41" s="87"/>
      <c r="IPD41" s="87"/>
      <c r="IPE41" s="87"/>
      <c r="IPF41" s="87"/>
      <c r="IPG41" s="87"/>
      <c r="IPH41" s="87"/>
      <c r="IPI41" s="87"/>
      <c r="IPJ41" s="87"/>
      <c r="IPK41" s="87"/>
      <c r="IPL41" s="87"/>
      <c r="IPM41" s="87"/>
      <c r="IPN41" s="87"/>
      <c r="IPO41" s="87"/>
      <c r="IPP41" s="87"/>
      <c r="IPQ41" s="87"/>
      <c r="IPR41" s="87"/>
      <c r="IPS41" s="87"/>
      <c r="IPT41" s="87"/>
      <c r="IPU41" s="87"/>
      <c r="IPV41" s="87"/>
      <c r="IPW41" s="87"/>
      <c r="IPX41" s="87"/>
      <c r="IPY41" s="87"/>
      <c r="IPZ41" s="87"/>
      <c r="IQA41" s="87"/>
      <c r="IQB41" s="87"/>
      <c r="IQC41" s="87"/>
      <c r="IQD41" s="87"/>
      <c r="IQE41" s="87"/>
      <c r="IQF41" s="87"/>
      <c r="IQG41" s="87"/>
      <c r="IQH41" s="87"/>
      <c r="IQI41" s="87"/>
      <c r="IQJ41" s="87"/>
      <c r="IQK41" s="87"/>
      <c r="IQL41" s="87"/>
      <c r="IQM41" s="87"/>
      <c r="IQN41" s="87"/>
      <c r="IQO41" s="87"/>
      <c r="IQP41" s="87"/>
      <c r="IQQ41" s="87"/>
      <c r="IQR41" s="87"/>
      <c r="IQS41" s="87"/>
      <c r="IQT41" s="87"/>
      <c r="IQU41" s="87"/>
      <c r="IQV41" s="87"/>
      <c r="IQW41" s="87"/>
      <c r="IQX41" s="87"/>
      <c r="IQY41" s="87"/>
      <c r="IQZ41" s="87"/>
      <c r="IRA41" s="87"/>
      <c r="IRB41" s="87"/>
      <c r="IRC41" s="87"/>
      <c r="IRD41" s="87"/>
      <c r="IRE41" s="87"/>
      <c r="IRF41" s="87"/>
      <c r="IRG41" s="87"/>
      <c r="IRH41" s="87"/>
      <c r="IRI41" s="87"/>
      <c r="IRJ41" s="87"/>
      <c r="IRK41" s="87"/>
      <c r="IRL41" s="87"/>
      <c r="IRM41" s="87"/>
      <c r="IRN41" s="87"/>
      <c r="IRO41" s="87"/>
      <c r="IRP41" s="87"/>
      <c r="IRQ41" s="87"/>
      <c r="IRR41" s="87"/>
      <c r="IRS41" s="87"/>
      <c r="IRT41" s="87"/>
      <c r="IRU41" s="87"/>
      <c r="IRV41" s="87"/>
      <c r="IRW41" s="87"/>
      <c r="IRX41" s="87"/>
      <c r="IRY41" s="87"/>
      <c r="IRZ41" s="87"/>
      <c r="ISA41" s="87"/>
      <c r="ISB41" s="87"/>
      <c r="ISC41" s="87"/>
      <c r="ISD41" s="87"/>
      <c r="ISE41" s="87"/>
      <c r="ISF41" s="87"/>
      <c r="ISG41" s="87"/>
      <c r="ISH41" s="87"/>
      <c r="ISI41" s="87"/>
      <c r="ISJ41" s="87"/>
      <c r="ISK41" s="87"/>
      <c r="ISL41" s="87"/>
      <c r="ISM41" s="87"/>
      <c r="ISN41" s="87"/>
      <c r="ISO41" s="87"/>
      <c r="ISP41" s="87"/>
      <c r="ISQ41" s="87"/>
      <c r="ISR41" s="87"/>
      <c r="ISS41" s="87"/>
      <c r="IST41" s="87"/>
      <c r="ISU41" s="87"/>
      <c r="ISV41" s="87"/>
      <c r="ISW41" s="87"/>
      <c r="ISX41" s="87"/>
      <c r="ISY41" s="87"/>
      <c r="ISZ41" s="87"/>
      <c r="ITA41" s="87"/>
      <c r="ITB41" s="87"/>
      <c r="ITC41" s="87"/>
      <c r="ITD41" s="87"/>
      <c r="ITE41" s="87"/>
      <c r="ITF41" s="87"/>
      <c r="ITG41" s="87"/>
      <c r="ITH41" s="87"/>
      <c r="ITI41" s="87"/>
      <c r="ITJ41" s="87"/>
      <c r="ITK41" s="87"/>
      <c r="ITL41" s="87"/>
      <c r="ITM41" s="87"/>
      <c r="ITN41" s="87"/>
      <c r="ITO41" s="87"/>
      <c r="ITP41" s="87"/>
      <c r="ITQ41" s="87"/>
      <c r="ITR41" s="87"/>
      <c r="ITS41" s="87"/>
      <c r="ITT41" s="87"/>
      <c r="ITU41" s="87"/>
      <c r="ITV41" s="87"/>
      <c r="ITW41" s="87"/>
      <c r="ITX41" s="87"/>
      <c r="ITY41" s="87"/>
      <c r="ITZ41" s="87"/>
      <c r="IUA41" s="87"/>
      <c r="IUB41" s="87"/>
      <c r="IUC41" s="87"/>
      <c r="IUD41" s="87"/>
      <c r="IUE41" s="87"/>
      <c r="IUF41" s="87"/>
      <c r="IUG41" s="87"/>
      <c r="IUH41" s="87"/>
      <c r="IUI41" s="87"/>
      <c r="IUJ41" s="87"/>
      <c r="IUK41" s="87"/>
      <c r="IUL41" s="87"/>
      <c r="IUM41" s="87"/>
      <c r="IUN41" s="87"/>
      <c r="IUO41" s="87"/>
      <c r="IUP41" s="87"/>
      <c r="IUQ41" s="87"/>
      <c r="IUR41" s="87"/>
      <c r="IUS41" s="87"/>
      <c r="IUT41" s="87"/>
      <c r="IUU41" s="87"/>
      <c r="IUV41" s="87"/>
      <c r="IUW41" s="87"/>
      <c r="IUX41" s="87"/>
      <c r="IUY41" s="87"/>
      <c r="IUZ41" s="87"/>
      <c r="IVA41" s="87"/>
      <c r="IVB41" s="87"/>
      <c r="IVC41" s="87"/>
      <c r="IVD41" s="87"/>
      <c r="IVE41" s="87"/>
      <c r="IVF41" s="87"/>
      <c r="IVG41" s="87"/>
      <c r="IVH41" s="87"/>
      <c r="IVI41" s="87"/>
      <c r="IVJ41" s="87"/>
      <c r="IVK41" s="87"/>
      <c r="IVL41" s="87"/>
      <c r="IVM41" s="87"/>
      <c r="IVN41" s="87"/>
      <c r="IVO41" s="87"/>
      <c r="IVP41" s="87"/>
      <c r="IVQ41" s="87"/>
      <c r="IVR41" s="87"/>
      <c r="IVS41" s="87"/>
      <c r="IVT41" s="87"/>
      <c r="IVU41" s="87"/>
      <c r="IVV41" s="87"/>
      <c r="IVW41" s="87"/>
      <c r="IVX41" s="87"/>
      <c r="IVY41" s="87"/>
      <c r="IVZ41" s="87"/>
      <c r="IWA41" s="87"/>
      <c r="IWB41" s="87"/>
      <c r="IWC41" s="87"/>
      <c r="IWD41" s="87"/>
      <c r="IWE41" s="87"/>
      <c r="IWF41" s="87"/>
      <c r="IWG41" s="87"/>
      <c r="IWH41" s="87"/>
      <c r="IWI41" s="87"/>
      <c r="IWJ41" s="87"/>
      <c r="IWK41" s="87"/>
      <c r="IWL41" s="87"/>
      <c r="IWM41" s="87"/>
      <c r="IWN41" s="87"/>
      <c r="IWO41" s="87"/>
      <c r="IWP41" s="87"/>
      <c r="IWQ41" s="87"/>
      <c r="IWR41" s="87"/>
      <c r="IWS41" s="87"/>
      <c r="IWT41" s="87"/>
      <c r="IWU41" s="87"/>
      <c r="IWV41" s="87"/>
      <c r="IWW41" s="87"/>
      <c r="IWX41" s="87"/>
      <c r="IWY41" s="87"/>
      <c r="IWZ41" s="87"/>
      <c r="IXA41" s="87"/>
      <c r="IXB41" s="87"/>
      <c r="IXC41" s="87"/>
      <c r="IXD41" s="87"/>
      <c r="IXE41" s="87"/>
      <c r="IXF41" s="87"/>
      <c r="IXG41" s="87"/>
      <c r="IXH41" s="87"/>
      <c r="IXI41" s="87"/>
      <c r="IXJ41" s="87"/>
      <c r="IXK41" s="87"/>
      <c r="IXL41" s="87"/>
      <c r="IXM41" s="87"/>
      <c r="IXN41" s="87"/>
      <c r="IXO41" s="87"/>
      <c r="IXP41" s="87"/>
      <c r="IXQ41" s="87"/>
      <c r="IXR41" s="87"/>
      <c r="IXS41" s="87"/>
      <c r="IXT41" s="87"/>
      <c r="IXU41" s="87"/>
      <c r="IXV41" s="87"/>
      <c r="IXW41" s="87"/>
      <c r="IXX41" s="87"/>
      <c r="IXY41" s="87"/>
      <c r="IXZ41" s="87"/>
      <c r="IYA41" s="87"/>
      <c r="IYB41" s="87"/>
      <c r="IYC41" s="87"/>
      <c r="IYD41" s="87"/>
      <c r="IYE41" s="87"/>
      <c r="IYF41" s="87"/>
      <c r="IYG41" s="87"/>
      <c r="IYH41" s="87"/>
      <c r="IYI41" s="87"/>
      <c r="IYJ41" s="87"/>
      <c r="IYK41" s="87"/>
      <c r="IYL41" s="87"/>
      <c r="IYM41" s="87"/>
      <c r="IYN41" s="87"/>
      <c r="IYO41" s="87"/>
      <c r="IYP41" s="87"/>
      <c r="IYQ41" s="87"/>
      <c r="IYR41" s="87"/>
      <c r="IYS41" s="87"/>
      <c r="IYT41" s="87"/>
      <c r="IYU41" s="87"/>
      <c r="IYV41" s="87"/>
      <c r="IYW41" s="87"/>
      <c r="IYX41" s="87"/>
      <c r="IYY41" s="87"/>
      <c r="IYZ41" s="87"/>
      <c r="IZA41" s="87"/>
      <c r="IZB41" s="87"/>
      <c r="IZC41" s="87"/>
      <c r="IZD41" s="87"/>
      <c r="IZE41" s="87"/>
      <c r="IZF41" s="87"/>
      <c r="IZG41" s="87"/>
      <c r="IZH41" s="87"/>
      <c r="IZI41" s="87"/>
      <c r="IZJ41" s="87"/>
      <c r="IZK41" s="87"/>
      <c r="IZL41" s="87"/>
      <c r="IZM41" s="87"/>
      <c r="IZN41" s="87"/>
      <c r="IZO41" s="87"/>
      <c r="IZP41" s="87"/>
      <c r="IZQ41" s="87"/>
      <c r="IZR41" s="87"/>
      <c r="IZS41" s="87"/>
      <c r="IZT41" s="87"/>
      <c r="IZU41" s="87"/>
      <c r="IZV41" s="87"/>
      <c r="IZW41" s="87"/>
      <c r="IZX41" s="87"/>
      <c r="IZY41" s="87"/>
      <c r="IZZ41" s="87"/>
      <c r="JAA41" s="87"/>
      <c r="JAB41" s="87"/>
      <c r="JAC41" s="87"/>
      <c r="JAD41" s="87"/>
      <c r="JAE41" s="87"/>
      <c r="JAF41" s="87"/>
      <c r="JAG41" s="87"/>
      <c r="JAH41" s="87"/>
      <c r="JAI41" s="87"/>
      <c r="JAJ41" s="87"/>
      <c r="JAK41" s="87"/>
      <c r="JAL41" s="87"/>
      <c r="JAM41" s="87"/>
      <c r="JAN41" s="87"/>
      <c r="JAO41" s="87"/>
      <c r="JAP41" s="87"/>
      <c r="JAQ41" s="87"/>
      <c r="JAR41" s="87"/>
      <c r="JAS41" s="87"/>
      <c r="JAT41" s="87"/>
      <c r="JAU41" s="87"/>
      <c r="JAV41" s="87"/>
      <c r="JAW41" s="87"/>
      <c r="JAX41" s="87"/>
      <c r="JAY41" s="87"/>
      <c r="JAZ41" s="87"/>
      <c r="JBA41" s="87"/>
      <c r="JBB41" s="87"/>
      <c r="JBC41" s="87"/>
      <c r="JBD41" s="87"/>
      <c r="JBE41" s="87"/>
      <c r="JBF41" s="87"/>
      <c r="JBG41" s="87"/>
      <c r="JBH41" s="87"/>
      <c r="JBI41" s="87"/>
      <c r="JBJ41" s="87"/>
      <c r="JBK41" s="87"/>
      <c r="JBL41" s="87"/>
      <c r="JBM41" s="87"/>
      <c r="JBN41" s="87"/>
      <c r="JBO41" s="87"/>
      <c r="JBP41" s="87"/>
      <c r="JBQ41" s="87"/>
      <c r="JBR41" s="87"/>
      <c r="JBS41" s="87"/>
      <c r="JBT41" s="87"/>
      <c r="JBU41" s="87"/>
      <c r="JBV41" s="87"/>
      <c r="JBW41" s="87"/>
      <c r="JBX41" s="87"/>
      <c r="JBY41" s="87"/>
      <c r="JBZ41" s="87"/>
      <c r="JCA41" s="87"/>
      <c r="JCB41" s="87"/>
      <c r="JCC41" s="87"/>
      <c r="JCD41" s="87"/>
      <c r="JCE41" s="87"/>
      <c r="JCF41" s="87"/>
      <c r="JCG41" s="87"/>
      <c r="JCH41" s="87"/>
      <c r="JCI41" s="87"/>
      <c r="JCJ41" s="87"/>
      <c r="JCK41" s="87"/>
      <c r="JCL41" s="87"/>
      <c r="JCM41" s="87"/>
      <c r="JCN41" s="87"/>
      <c r="JCO41" s="87"/>
      <c r="JCP41" s="87"/>
      <c r="JCQ41" s="87"/>
      <c r="JCR41" s="87"/>
      <c r="JCS41" s="87"/>
      <c r="JCT41" s="87"/>
      <c r="JCU41" s="87"/>
      <c r="JCV41" s="87"/>
      <c r="JCW41" s="87"/>
      <c r="JCX41" s="87"/>
      <c r="JCY41" s="87"/>
      <c r="JCZ41" s="87"/>
      <c r="JDA41" s="87"/>
      <c r="JDB41" s="87"/>
      <c r="JDC41" s="87"/>
      <c r="JDD41" s="87"/>
      <c r="JDE41" s="87"/>
      <c r="JDF41" s="87"/>
      <c r="JDG41" s="87"/>
      <c r="JDH41" s="87"/>
      <c r="JDI41" s="87"/>
      <c r="JDJ41" s="87"/>
      <c r="JDK41" s="87"/>
      <c r="JDL41" s="87"/>
      <c r="JDM41" s="87"/>
      <c r="JDN41" s="87"/>
      <c r="JDO41" s="87"/>
      <c r="JDP41" s="87"/>
      <c r="JDQ41" s="87"/>
      <c r="JDR41" s="87"/>
      <c r="JDS41" s="87"/>
      <c r="JDT41" s="87"/>
      <c r="JDU41" s="87"/>
      <c r="JDV41" s="87"/>
      <c r="JDW41" s="87"/>
      <c r="JDX41" s="87"/>
      <c r="JDY41" s="87"/>
      <c r="JDZ41" s="87"/>
      <c r="JEA41" s="87"/>
      <c r="JEB41" s="87"/>
      <c r="JEC41" s="87"/>
      <c r="JED41" s="87"/>
      <c r="JEE41" s="87"/>
      <c r="JEF41" s="87"/>
      <c r="JEG41" s="87"/>
      <c r="JEH41" s="87"/>
      <c r="JEI41" s="87"/>
      <c r="JEJ41" s="87"/>
      <c r="JEK41" s="87"/>
      <c r="JEL41" s="87"/>
      <c r="JEM41" s="87"/>
      <c r="JEN41" s="87"/>
      <c r="JEO41" s="87"/>
      <c r="JEP41" s="87"/>
      <c r="JEQ41" s="87"/>
      <c r="JER41" s="87"/>
      <c r="JES41" s="87"/>
      <c r="JET41" s="87"/>
      <c r="JEU41" s="87"/>
      <c r="JEV41" s="87"/>
      <c r="JEW41" s="87"/>
      <c r="JEX41" s="87"/>
      <c r="JEY41" s="87"/>
      <c r="JEZ41" s="87"/>
      <c r="JFA41" s="87"/>
      <c r="JFB41" s="87"/>
      <c r="JFC41" s="87"/>
      <c r="JFD41" s="87"/>
      <c r="JFE41" s="87"/>
      <c r="JFF41" s="87"/>
      <c r="JFG41" s="87"/>
      <c r="JFH41" s="87"/>
      <c r="JFI41" s="87"/>
      <c r="JFJ41" s="87"/>
      <c r="JFK41" s="87"/>
      <c r="JFL41" s="87"/>
      <c r="JFM41" s="87"/>
      <c r="JFN41" s="87"/>
      <c r="JFO41" s="87"/>
      <c r="JFP41" s="87"/>
      <c r="JFQ41" s="87"/>
      <c r="JFR41" s="87"/>
      <c r="JFS41" s="87"/>
      <c r="JFT41" s="87"/>
      <c r="JFU41" s="87"/>
      <c r="JFV41" s="87"/>
      <c r="JFW41" s="87"/>
      <c r="JFX41" s="87"/>
      <c r="JFY41" s="87"/>
      <c r="JFZ41" s="87"/>
      <c r="JGA41" s="87"/>
      <c r="JGB41" s="87"/>
      <c r="JGC41" s="87"/>
      <c r="JGD41" s="87"/>
      <c r="JGE41" s="87"/>
      <c r="JGF41" s="87"/>
      <c r="JGG41" s="87"/>
      <c r="JGH41" s="87"/>
      <c r="JGI41" s="87"/>
      <c r="JGJ41" s="87"/>
      <c r="JGK41" s="87"/>
      <c r="JGL41" s="87"/>
      <c r="JGM41" s="87"/>
      <c r="JGN41" s="87"/>
      <c r="JGO41" s="87"/>
      <c r="JGP41" s="87"/>
      <c r="JGQ41" s="87"/>
      <c r="JGR41" s="87"/>
      <c r="JGS41" s="87"/>
      <c r="JGT41" s="87"/>
      <c r="JGU41" s="87"/>
      <c r="JGV41" s="87"/>
      <c r="JGW41" s="87"/>
      <c r="JGX41" s="87"/>
      <c r="JGY41" s="87"/>
      <c r="JGZ41" s="87"/>
      <c r="JHA41" s="87"/>
      <c r="JHB41" s="87"/>
      <c r="JHC41" s="87"/>
      <c r="JHD41" s="87"/>
      <c r="JHE41" s="87"/>
      <c r="JHF41" s="87"/>
      <c r="JHG41" s="87"/>
      <c r="JHH41" s="87"/>
      <c r="JHI41" s="87"/>
      <c r="JHJ41" s="87"/>
      <c r="JHK41" s="87"/>
      <c r="JHL41" s="87"/>
      <c r="JHM41" s="87"/>
      <c r="JHN41" s="87"/>
      <c r="JHO41" s="87"/>
      <c r="JHP41" s="87"/>
      <c r="JHQ41" s="87"/>
      <c r="JHR41" s="87"/>
      <c r="JHS41" s="87"/>
      <c r="JHT41" s="87"/>
      <c r="JHU41" s="87"/>
      <c r="JHV41" s="87"/>
      <c r="JHW41" s="87"/>
      <c r="JHX41" s="87"/>
      <c r="JHY41" s="87"/>
      <c r="JHZ41" s="87"/>
      <c r="JIA41" s="87"/>
      <c r="JIB41" s="87"/>
      <c r="JIC41" s="87"/>
      <c r="JID41" s="87"/>
      <c r="JIE41" s="87"/>
      <c r="JIF41" s="87"/>
      <c r="JIG41" s="87"/>
      <c r="JIH41" s="87"/>
      <c r="JII41" s="87"/>
      <c r="JIJ41" s="87"/>
      <c r="JIK41" s="87"/>
      <c r="JIL41" s="87"/>
      <c r="JIM41" s="87"/>
      <c r="JIN41" s="87"/>
      <c r="JIO41" s="87"/>
      <c r="JIP41" s="87"/>
      <c r="JIQ41" s="87"/>
      <c r="JIR41" s="87"/>
      <c r="JIS41" s="87"/>
      <c r="JIT41" s="87"/>
      <c r="JIU41" s="87"/>
      <c r="JIV41" s="87"/>
      <c r="JIW41" s="87"/>
      <c r="JIX41" s="87"/>
      <c r="JIY41" s="87"/>
      <c r="JIZ41" s="87"/>
      <c r="JJA41" s="87"/>
      <c r="JJB41" s="87"/>
      <c r="JJC41" s="87"/>
      <c r="JJD41" s="87"/>
      <c r="JJE41" s="87"/>
      <c r="JJF41" s="87"/>
      <c r="JJG41" s="87"/>
      <c r="JJH41" s="87"/>
      <c r="JJI41" s="87"/>
      <c r="JJJ41" s="87"/>
      <c r="JJK41" s="87"/>
      <c r="JJL41" s="87"/>
      <c r="JJM41" s="87"/>
      <c r="JJN41" s="87"/>
      <c r="JJO41" s="87"/>
      <c r="JJP41" s="87"/>
      <c r="JJQ41" s="87"/>
      <c r="JJR41" s="87"/>
      <c r="JJS41" s="87"/>
      <c r="JJT41" s="87"/>
      <c r="JJU41" s="87"/>
      <c r="JJV41" s="87"/>
      <c r="JJW41" s="87"/>
      <c r="JJX41" s="87"/>
      <c r="JJY41" s="87"/>
      <c r="JJZ41" s="87"/>
      <c r="JKA41" s="87"/>
      <c r="JKB41" s="87"/>
      <c r="JKC41" s="87"/>
      <c r="JKD41" s="87"/>
      <c r="JKE41" s="87"/>
      <c r="JKF41" s="87"/>
      <c r="JKG41" s="87"/>
      <c r="JKH41" s="87"/>
      <c r="JKI41" s="87"/>
      <c r="JKJ41" s="87"/>
      <c r="JKK41" s="87"/>
      <c r="JKL41" s="87"/>
      <c r="JKM41" s="87"/>
      <c r="JKN41" s="87"/>
      <c r="JKO41" s="87"/>
      <c r="JKP41" s="87"/>
      <c r="JKQ41" s="87"/>
      <c r="JKR41" s="87"/>
      <c r="JKS41" s="87"/>
      <c r="JKT41" s="87"/>
      <c r="JKU41" s="87"/>
      <c r="JKV41" s="87"/>
      <c r="JKW41" s="87"/>
      <c r="JKX41" s="87"/>
      <c r="JKY41" s="87"/>
      <c r="JKZ41" s="87"/>
      <c r="JLA41" s="87"/>
      <c r="JLB41" s="87"/>
      <c r="JLC41" s="87"/>
      <c r="JLD41" s="87"/>
      <c r="JLE41" s="87"/>
      <c r="JLF41" s="87"/>
      <c r="JLG41" s="87"/>
      <c r="JLH41" s="87"/>
      <c r="JLI41" s="87"/>
      <c r="JLJ41" s="87"/>
      <c r="JLK41" s="87"/>
      <c r="JLL41" s="87"/>
      <c r="JLM41" s="87"/>
      <c r="JLN41" s="87"/>
      <c r="JLO41" s="87"/>
      <c r="JLP41" s="87"/>
      <c r="JLQ41" s="87"/>
      <c r="JLR41" s="87"/>
      <c r="JLS41" s="87"/>
      <c r="JLT41" s="87"/>
      <c r="JLU41" s="87"/>
      <c r="JLV41" s="87"/>
      <c r="JLW41" s="87"/>
      <c r="JLX41" s="87"/>
      <c r="JLY41" s="87"/>
      <c r="JLZ41" s="87"/>
      <c r="JMA41" s="87"/>
      <c r="JMB41" s="87"/>
      <c r="JMC41" s="87"/>
      <c r="JMD41" s="87"/>
      <c r="JME41" s="87"/>
      <c r="JMF41" s="87"/>
      <c r="JMG41" s="87"/>
      <c r="JMH41" s="87"/>
      <c r="JMI41" s="87"/>
      <c r="JMJ41" s="87"/>
      <c r="JMK41" s="87"/>
      <c r="JML41" s="87"/>
      <c r="JMM41" s="87"/>
      <c r="JMN41" s="87"/>
      <c r="JMO41" s="87"/>
      <c r="JMP41" s="87"/>
      <c r="JMQ41" s="87"/>
      <c r="JMR41" s="87"/>
      <c r="JMS41" s="87"/>
      <c r="JMT41" s="87"/>
      <c r="JMU41" s="87"/>
      <c r="JMV41" s="87"/>
      <c r="JMW41" s="87"/>
      <c r="JMX41" s="87"/>
      <c r="JMY41" s="87"/>
      <c r="JMZ41" s="87"/>
      <c r="JNA41" s="87"/>
      <c r="JNB41" s="87"/>
      <c r="JNC41" s="87"/>
      <c r="JND41" s="87"/>
      <c r="JNE41" s="87"/>
      <c r="JNF41" s="87"/>
      <c r="JNG41" s="87"/>
      <c r="JNH41" s="87"/>
      <c r="JNI41" s="87"/>
      <c r="JNJ41" s="87"/>
      <c r="JNK41" s="87"/>
      <c r="JNL41" s="87"/>
      <c r="JNM41" s="87"/>
      <c r="JNN41" s="87"/>
      <c r="JNO41" s="87"/>
      <c r="JNP41" s="87"/>
      <c r="JNQ41" s="87"/>
      <c r="JNR41" s="87"/>
      <c r="JNS41" s="87"/>
      <c r="JNT41" s="87"/>
      <c r="JNU41" s="87"/>
      <c r="JNV41" s="87"/>
      <c r="JNW41" s="87"/>
      <c r="JNX41" s="87"/>
      <c r="JNY41" s="87"/>
      <c r="JNZ41" s="87"/>
      <c r="JOA41" s="87"/>
      <c r="JOB41" s="87"/>
      <c r="JOC41" s="87"/>
      <c r="JOD41" s="87"/>
      <c r="JOE41" s="87"/>
      <c r="JOF41" s="87"/>
      <c r="JOG41" s="87"/>
      <c r="JOH41" s="87"/>
      <c r="JOI41" s="87"/>
      <c r="JOJ41" s="87"/>
      <c r="JOK41" s="87"/>
      <c r="JOL41" s="87"/>
      <c r="JOM41" s="87"/>
      <c r="JON41" s="87"/>
      <c r="JOO41" s="87"/>
      <c r="JOP41" s="87"/>
      <c r="JOQ41" s="87"/>
      <c r="JOR41" s="87"/>
      <c r="JOS41" s="87"/>
      <c r="JOT41" s="87"/>
      <c r="JOU41" s="87"/>
      <c r="JOV41" s="87"/>
      <c r="JOW41" s="87"/>
      <c r="JOX41" s="87"/>
      <c r="JOY41" s="87"/>
      <c r="JOZ41" s="87"/>
      <c r="JPA41" s="87"/>
      <c r="JPB41" s="87"/>
      <c r="JPC41" s="87"/>
      <c r="JPD41" s="87"/>
      <c r="JPE41" s="87"/>
      <c r="JPF41" s="87"/>
      <c r="JPG41" s="87"/>
      <c r="JPH41" s="87"/>
      <c r="JPI41" s="87"/>
      <c r="JPJ41" s="87"/>
      <c r="JPK41" s="87"/>
      <c r="JPL41" s="87"/>
      <c r="JPM41" s="87"/>
      <c r="JPN41" s="87"/>
      <c r="JPO41" s="87"/>
      <c r="JPP41" s="87"/>
      <c r="JPQ41" s="87"/>
      <c r="JPR41" s="87"/>
      <c r="JPS41" s="87"/>
      <c r="JPT41" s="87"/>
      <c r="JPU41" s="87"/>
      <c r="JPV41" s="87"/>
      <c r="JPW41" s="87"/>
      <c r="JPX41" s="87"/>
      <c r="JPY41" s="87"/>
      <c r="JPZ41" s="87"/>
      <c r="JQA41" s="87"/>
      <c r="JQB41" s="87"/>
      <c r="JQC41" s="87"/>
      <c r="JQD41" s="87"/>
      <c r="JQE41" s="87"/>
      <c r="JQF41" s="87"/>
      <c r="JQG41" s="87"/>
      <c r="JQH41" s="87"/>
      <c r="JQI41" s="87"/>
      <c r="JQJ41" s="87"/>
      <c r="JQK41" s="87"/>
      <c r="JQL41" s="87"/>
      <c r="JQM41" s="87"/>
      <c r="JQN41" s="87"/>
      <c r="JQO41" s="87"/>
      <c r="JQP41" s="87"/>
      <c r="JQQ41" s="87"/>
      <c r="JQR41" s="87"/>
      <c r="JQS41" s="87"/>
      <c r="JQT41" s="87"/>
      <c r="JQU41" s="87"/>
      <c r="JQV41" s="87"/>
      <c r="JQW41" s="87"/>
      <c r="JQX41" s="87"/>
      <c r="JQY41" s="87"/>
      <c r="JQZ41" s="87"/>
      <c r="JRA41" s="87"/>
      <c r="JRB41" s="87"/>
      <c r="JRC41" s="87"/>
      <c r="JRD41" s="87"/>
      <c r="JRE41" s="87"/>
      <c r="JRF41" s="87"/>
      <c r="JRG41" s="87"/>
      <c r="JRH41" s="87"/>
      <c r="JRI41" s="87"/>
      <c r="JRJ41" s="87"/>
      <c r="JRK41" s="87"/>
      <c r="JRL41" s="87"/>
      <c r="JRM41" s="87"/>
      <c r="JRN41" s="87"/>
      <c r="JRO41" s="87"/>
      <c r="JRP41" s="87"/>
      <c r="JRQ41" s="87"/>
      <c r="JRR41" s="87"/>
      <c r="JRS41" s="87"/>
      <c r="JRT41" s="87"/>
      <c r="JRU41" s="87"/>
      <c r="JRV41" s="87"/>
      <c r="JRW41" s="87"/>
      <c r="JRX41" s="87"/>
      <c r="JRY41" s="87"/>
      <c r="JRZ41" s="87"/>
      <c r="JSA41" s="87"/>
      <c r="JSB41" s="87"/>
      <c r="JSC41" s="87"/>
      <c r="JSD41" s="87"/>
      <c r="JSE41" s="87"/>
      <c r="JSF41" s="87"/>
      <c r="JSG41" s="87"/>
      <c r="JSH41" s="87"/>
      <c r="JSI41" s="87"/>
      <c r="JSJ41" s="87"/>
      <c r="JSK41" s="87"/>
      <c r="JSL41" s="87"/>
      <c r="JSM41" s="87"/>
      <c r="JSN41" s="87"/>
      <c r="JSO41" s="87"/>
      <c r="JSP41" s="87"/>
      <c r="JSQ41" s="87"/>
      <c r="JSR41" s="87"/>
      <c r="JSS41" s="87"/>
      <c r="JST41" s="87"/>
      <c r="JSU41" s="87"/>
      <c r="JSV41" s="87"/>
      <c r="JSW41" s="87"/>
      <c r="JSX41" s="87"/>
      <c r="JSY41" s="87"/>
      <c r="JSZ41" s="87"/>
      <c r="JTA41" s="87"/>
      <c r="JTB41" s="87"/>
      <c r="JTC41" s="87"/>
      <c r="JTD41" s="87"/>
      <c r="JTE41" s="87"/>
      <c r="JTF41" s="87"/>
      <c r="JTG41" s="87"/>
      <c r="JTH41" s="87"/>
      <c r="JTI41" s="87"/>
      <c r="JTJ41" s="87"/>
      <c r="JTK41" s="87"/>
      <c r="JTL41" s="87"/>
      <c r="JTM41" s="87"/>
      <c r="JTN41" s="87"/>
      <c r="JTO41" s="87"/>
      <c r="JTP41" s="87"/>
      <c r="JTQ41" s="87"/>
      <c r="JTR41" s="87"/>
      <c r="JTS41" s="87"/>
      <c r="JTT41" s="87"/>
      <c r="JTU41" s="87"/>
      <c r="JTV41" s="87"/>
      <c r="JTW41" s="87"/>
      <c r="JTX41" s="87"/>
      <c r="JTY41" s="87"/>
      <c r="JTZ41" s="87"/>
      <c r="JUA41" s="87"/>
      <c r="JUB41" s="87"/>
      <c r="JUC41" s="87"/>
      <c r="JUD41" s="87"/>
      <c r="JUE41" s="87"/>
      <c r="JUF41" s="87"/>
      <c r="JUG41" s="87"/>
      <c r="JUH41" s="87"/>
      <c r="JUI41" s="87"/>
      <c r="JUJ41" s="87"/>
      <c r="JUK41" s="87"/>
      <c r="JUL41" s="87"/>
      <c r="JUM41" s="87"/>
      <c r="JUN41" s="87"/>
      <c r="JUO41" s="87"/>
      <c r="JUP41" s="87"/>
      <c r="JUQ41" s="87"/>
      <c r="JUR41" s="87"/>
      <c r="JUS41" s="87"/>
      <c r="JUT41" s="87"/>
      <c r="JUU41" s="87"/>
      <c r="JUV41" s="87"/>
      <c r="JUW41" s="87"/>
      <c r="JUX41" s="87"/>
      <c r="JUY41" s="87"/>
      <c r="JUZ41" s="87"/>
      <c r="JVA41" s="87"/>
      <c r="JVB41" s="87"/>
      <c r="JVC41" s="87"/>
      <c r="JVD41" s="87"/>
      <c r="JVE41" s="87"/>
      <c r="JVF41" s="87"/>
      <c r="JVG41" s="87"/>
      <c r="JVH41" s="87"/>
      <c r="JVI41" s="87"/>
      <c r="JVJ41" s="87"/>
      <c r="JVK41" s="87"/>
      <c r="JVL41" s="87"/>
      <c r="JVM41" s="87"/>
      <c r="JVN41" s="87"/>
      <c r="JVO41" s="87"/>
      <c r="JVP41" s="87"/>
      <c r="JVQ41" s="87"/>
      <c r="JVR41" s="87"/>
      <c r="JVS41" s="87"/>
      <c r="JVT41" s="87"/>
      <c r="JVU41" s="87"/>
      <c r="JVV41" s="87"/>
      <c r="JVW41" s="87"/>
      <c r="JVX41" s="87"/>
      <c r="JVY41" s="87"/>
      <c r="JVZ41" s="87"/>
      <c r="JWA41" s="87"/>
      <c r="JWB41" s="87"/>
      <c r="JWC41" s="87"/>
      <c r="JWD41" s="87"/>
      <c r="JWE41" s="87"/>
      <c r="JWF41" s="87"/>
      <c r="JWG41" s="87"/>
      <c r="JWH41" s="87"/>
      <c r="JWI41" s="87"/>
      <c r="JWJ41" s="87"/>
      <c r="JWK41" s="87"/>
      <c r="JWL41" s="87"/>
      <c r="JWM41" s="87"/>
      <c r="JWN41" s="87"/>
      <c r="JWO41" s="87"/>
      <c r="JWP41" s="87"/>
      <c r="JWQ41" s="87"/>
      <c r="JWR41" s="87"/>
      <c r="JWS41" s="87"/>
      <c r="JWT41" s="87"/>
      <c r="JWU41" s="87"/>
      <c r="JWV41" s="87"/>
      <c r="JWW41" s="87"/>
      <c r="JWX41" s="87"/>
      <c r="JWY41" s="87"/>
      <c r="JWZ41" s="87"/>
      <c r="JXA41" s="87"/>
      <c r="JXB41" s="87"/>
      <c r="JXC41" s="87"/>
      <c r="JXD41" s="87"/>
      <c r="JXE41" s="87"/>
      <c r="JXF41" s="87"/>
      <c r="JXG41" s="87"/>
      <c r="JXH41" s="87"/>
      <c r="JXI41" s="87"/>
      <c r="JXJ41" s="87"/>
      <c r="JXK41" s="87"/>
      <c r="JXL41" s="87"/>
      <c r="JXM41" s="87"/>
      <c r="JXN41" s="87"/>
      <c r="JXO41" s="87"/>
      <c r="JXP41" s="87"/>
      <c r="JXQ41" s="87"/>
      <c r="JXR41" s="87"/>
      <c r="JXS41" s="87"/>
      <c r="JXT41" s="87"/>
      <c r="JXU41" s="87"/>
      <c r="JXV41" s="87"/>
      <c r="JXW41" s="87"/>
      <c r="JXX41" s="87"/>
      <c r="JXY41" s="87"/>
      <c r="JXZ41" s="87"/>
      <c r="JYA41" s="87"/>
      <c r="JYB41" s="87"/>
      <c r="JYC41" s="87"/>
      <c r="JYD41" s="87"/>
      <c r="JYE41" s="87"/>
      <c r="JYF41" s="87"/>
      <c r="JYG41" s="87"/>
      <c r="JYH41" s="87"/>
      <c r="JYI41" s="87"/>
      <c r="JYJ41" s="87"/>
      <c r="JYK41" s="87"/>
      <c r="JYL41" s="87"/>
      <c r="JYM41" s="87"/>
      <c r="JYN41" s="87"/>
      <c r="JYO41" s="87"/>
      <c r="JYP41" s="87"/>
      <c r="JYQ41" s="87"/>
      <c r="JYR41" s="87"/>
      <c r="JYS41" s="87"/>
      <c r="JYT41" s="87"/>
      <c r="JYU41" s="87"/>
      <c r="JYV41" s="87"/>
      <c r="JYW41" s="87"/>
      <c r="JYX41" s="87"/>
      <c r="JYY41" s="87"/>
      <c r="JYZ41" s="87"/>
      <c r="JZA41" s="87"/>
      <c r="JZB41" s="87"/>
      <c r="JZC41" s="87"/>
      <c r="JZD41" s="87"/>
      <c r="JZE41" s="87"/>
      <c r="JZF41" s="87"/>
      <c r="JZG41" s="87"/>
      <c r="JZH41" s="87"/>
      <c r="JZI41" s="87"/>
      <c r="JZJ41" s="87"/>
      <c r="JZK41" s="87"/>
      <c r="JZL41" s="87"/>
      <c r="JZM41" s="87"/>
      <c r="JZN41" s="87"/>
      <c r="JZO41" s="87"/>
      <c r="JZP41" s="87"/>
      <c r="JZQ41" s="87"/>
      <c r="JZR41" s="87"/>
      <c r="JZS41" s="87"/>
      <c r="JZT41" s="87"/>
      <c r="JZU41" s="87"/>
      <c r="JZV41" s="87"/>
      <c r="JZW41" s="87"/>
      <c r="JZX41" s="87"/>
      <c r="JZY41" s="87"/>
      <c r="JZZ41" s="87"/>
      <c r="KAA41" s="87"/>
      <c r="KAB41" s="87"/>
      <c r="KAC41" s="87"/>
      <c r="KAD41" s="87"/>
      <c r="KAE41" s="87"/>
      <c r="KAF41" s="87"/>
      <c r="KAG41" s="87"/>
      <c r="KAH41" s="87"/>
      <c r="KAI41" s="87"/>
      <c r="KAJ41" s="87"/>
      <c r="KAK41" s="87"/>
      <c r="KAL41" s="87"/>
      <c r="KAM41" s="87"/>
      <c r="KAN41" s="87"/>
      <c r="KAO41" s="87"/>
      <c r="KAP41" s="87"/>
      <c r="KAQ41" s="87"/>
      <c r="KAR41" s="87"/>
      <c r="KAS41" s="87"/>
      <c r="KAT41" s="87"/>
      <c r="KAU41" s="87"/>
      <c r="KAV41" s="87"/>
      <c r="KAW41" s="87"/>
      <c r="KAX41" s="87"/>
      <c r="KAY41" s="87"/>
      <c r="KAZ41" s="87"/>
      <c r="KBA41" s="87"/>
      <c r="KBB41" s="87"/>
      <c r="KBC41" s="87"/>
      <c r="KBD41" s="87"/>
      <c r="KBE41" s="87"/>
      <c r="KBF41" s="87"/>
      <c r="KBG41" s="87"/>
      <c r="KBH41" s="87"/>
      <c r="KBI41" s="87"/>
      <c r="KBJ41" s="87"/>
      <c r="KBK41" s="87"/>
      <c r="KBL41" s="87"/>
      <c r="KBM41" s="87"/>
      <c r="KBN41" s="87"/>
      <c r="KBO41" s="87"/>
      <c r="KBP41" s="87"/>
      <c r="KBQ41" s="87"/>
      <c r="KBR41" s="87"/>
      <c r="KBS41" s="87"/>
      <c r="KBT41" s="87"/>
      <c r="KBU41" s="87"/>
      <c r="KBV41" s="87"/>
      <c r="KBW41" s="87"/>
      <c r="KBX41" s="87"/>
      <c r="KBY41" s="87"/>
      <c r="KBZ41" s="87"/>
      <c r="KCA41" s="87"/>
      <c r="KCB41" s="87"/>
      <c r="KCC41" s="87"/>
      <c r="KCD41" s="87"/>
      <c r="KCE41" s="87"/>
      <c r="KCF41" s="87"/>
      <c r="KCG41" s="87"/>
      <c r="KCH41" s="87"/>
      <c r="KCI41" s="87"/>
      <c r="KCJ41" s="87"/>
      <c r="KCK41" s="87"/>
      <c r="KCL41" s="87"/>
      <c r="KCM41" s="87"/>
      <c r="KCN41" s="87"/>
      <c r="KCO41" s="87"/>
      <c r="KCP41" s="87"/>
      <c r="KCQ41" s="87"/>
      <c r="KCR41" s="87"/>
      <c r="KCS41" s="87"/>
      <c r="KCT41" s="87"/>
      <c r="KCU41" s="87"/>
      <c r="KCV41" s="87"/>
      <c r="KCW41" s="87"/>
      <c r="KCX41" s="87"/>
      <c r="KCY41" s="87"/>
      <c r="KCZ41" s="87"/>
      <c r="KDA41" s="87"/>
      <c r="KDB41" s="87"/>
      <c r="KDC41" s="87"/>
      <c r="KDD41" s="87"/>
      <c r="KDE41" s="87"/>
      <c r="KDF41" s="87"/>
      <c r="KDG41" s="87"/>
      <c r="KDH41" s="87"/>
      <c r="KDI41" s="87"/>
      <c r="KDJ41" s="87"/>
      <c r="KDK41" s="87"/>
      <c r="KDL41" s="87"/>
      <c r="KDM41" s="87"/>
      <c r="KDN41" s="87"/>
      <c r="KDO41" s="87"/>
      <c r="KDP41" s="87"/>
      <c r="KDQ41" s="87"/>
      <c r="KDR41" s="87"/>
      <c r="KDS41" s="87"/>
      <c r="KDT41" s="87"/>
      <c r="KDU41" s="87"/>
      <c r="KDV41" s="87"/>
      <c r="KDW41" s="87"/>
      <c r="KDX41" s="87"/>
      <c r="KDY41" s="87"/>
      <c r="KDZ41" s="87"/>
      <c r="KEA41" s="87"/>
      <c r="KEB41" s="87"/>
      <c r="KEC41" s="87"/>
      <c r="KED41" s="87"/>
      <c r="KEE41" s="87"/>
      <c r="KEF41" s="87"/>
      <c r="KEG41" s="87"/>
      <c r="KEH41" s="87"/>
      <c r="KEI41" s="87"/>
      <c r="KEJ41" s="87"/>
      <c r="KEK41" s="87"/>
      <c r="KEL41" s="87"/>
      <c r="KEM41" s="87"/>
      <c r="KEN41" s="87"/>
      <c r="KEO41" s="87"/>
      <c r="KEP41" s="87"/>
      <c r="KEQ41" s="87"/>
      <c r="KER41" s="87"/>
      <c r="KES41" s="87"/>
      <c r="KET41" s="87"/>
      <c r="KEU41" s="87"/>
      <c r="KEV41" s="87"/>
      <c r="KEW41" s="87"/>
      <c r="KEX41" s="87"/>
      <c r="KEY41" s="87"/>
      <c r="KEZ41" s="87"/>
      <c r="KFA41" s="87"/>
      <c r="KFB41" s="87"/>
      <c r="KFC41" s="87"/>
      <c r="KFD41" s="87"/>
      <c r="KFE41" s="87"/>
      <c r="KFF41" s="87"/>
      <c r="KFG41" s="87"/>
      <c r="KFH41" s="87"/>
      <c r="KFI41" s="87"/>
      <c r="KFJ41" s="87"/>
      <c r="KFK41" s="87"/>
      <c r="KFL41" s="87"/>
      <c r="KFM41" s="87"/>
      <c r="KFN41" s="87"/>
      <c r="KFO41" s="87"/>
      <c r="KFP41" s="87"/>
      <c r="KFQ41" s="87"/>
      <c r="KFR41" s="87"/>
      <c r="KFS41" s="87"/>
      <c r="KFT41" s="87"/>
      <c r="KFU41" s="87"/>
      <c r="KFV41" s="87"/>
      <c r="KFW41" s="87"/>
      <c r="KFX41" s="87"/>
      <c r="KFY41" s="87"/>
      <c r="KFZ41" s="87"/>
      <c r="KGA41" s="87"/>
      <c r="KGB41" s="87"/>
      <c r="KGC41" s="87"/>
      <c r="KGD41" s="87"/>
      <c r="KGE41" s="87"/>
      <c r="KGF41" s="87"/>
      <c r="KGG41" s="87"/>
      <c r="KGH41" s="87"/>
      <c r="KGI41" s="87"/>
      <c r="KGJ41" s="87"/>
      <c r="KGK41" s="87"/>
      <c r="KGL41" s="87"/>
      <c r="KGM41" s="87"/>
      <c r="KGN41" s="87"/>
      <c r="KGO41" s="87"/>
      <c r="KGP41" s="87"/>
      <c r="KGQ41" s="87"/>
      <c r="KGR41" s="87"/>
      <c r="KGS41" s="87"/>
      <c r="KGT41" s="87"/>
      <c r="KGU41" s="87"/>
      <c r="KGV41" s="87"/>
      <c r="KGW41" s="87"/>
      <c r="KGX41" s="87"/>
      <c r="KGY41" s="87"/>
      <c r="KGZ41" s="87"/>
      <c r="KHA41" s="87"/>
      <c r="KHB41" s="87"/>
      <c r="KHC41" s="87"/>
      <c r="KHD41" s="87"/>
      <c r="KHE41" s="87"/>
      <c r="KHF41" s="87"/>
      <c r="KHG41" s="87"/>
      <c r="KHH41" s="87"/>
      <c r="KHI41" s="87"/>
      <c r="KHJ41" s="87"/>
      <c r="KHK41" s="87"/>
      <c r="KHL41" s="87"/>
      <c r="KHM41" s="87"/>
      <c r="KHN41" s="87"/>
      <c r="KHO41" s="87"/>
      <c r="KHP41" s="87"/>
      <c r="KHQ41" s="87"/>
      <c r="KHR41" s="87"/>
      <c r="KHS41" s="87"/>
      <c r="KHT41" s="87"/>
      <c r="KHU41" s="87"/>
      <c r="KHV41" s="87"/>
      <c r="KHW41" s="87"/>
      <c r="KHX41" s="87"/>
      <c r="KHY41" s="87"/>
      <c r="KHZ41" s="87"/>
      <c r="KIA41" s="87"/>
      <c r="KIB41" s="87"/>
      <c r="KIC41" s="87"/>
      <c r="KID41" s="87"/>
      <c r="KIE41" s="87"/>
      <c r="KIF41" s="87"/>
      <c r="KIG41" s="87"/>
      <c r="KIH41" s="87"/>
      <c r="KII41" s="87"/>
      <c r="KIJ41" s="87"/>
      <c r="KIK41" s="87"/>
      <c r="KIL41" s="87"/>
      <c r="KIM41" s="87"/>
      <c r="KIN41" s="87"/>
      <c r="KIO41" s="87"/>
      <c r="KIP41" s="87"/>
      <c r="KIQ41" s="87"/>
      <c r="KIR41" s="87"/>
      <c r="KIS41" s="87"/>
      <c r="KIT41" s="87"/>
      <c r="KIU41" s="87"/>
      <c r="KIV41" s="87"/>
      <c r="KIW41" s="87"/>
      <c r="KIX41" s="87"/>
      <c r="KIY41" s="87"/>
      <c r="KIZ41" s="87"/>
      <c r="KJA41" s="87"/>
      <c r="KJB41" s="87"/>
      <c r="KJC41" s="87"/>
      <c r="KJD41" s="87"/>
      <c r="KJE41" s="87"/>
      <c r="KJF41" s="87"/>
      <c r="KJG41" s="87"/>
      <c r="KJH41" s="87"/>
      <c r="KJI41" s="87"/>
      <c r="KJJ41" s="87"/>
      <c r="KJK41" s="87"/>
      <c r="KJL41" s="87"/>
      <c r="KJM41" s="87"/>
      <c r="KJN41" s="87"/>
      <c r="KJO41" s="87"/>
      <c r="KJP41" s="87"/>
      <c r="KJQ41" s="87"/>
      <c r="KJR41" s="87"/>
      <c r="KJS41" s="87"/>
      <c r="KJT41" s="87"/>
      <c r="KJU41" s="87"/>
      <c r="KJV41" s="87"/>
      <c r="KJW41" s="87"/>
      <c r="KJX41" s="87"/>
      <c r="KJY41" s="87"/>
      <c r="KJZ41" s="87"/>
      <c r="KKA41" s="87"/>
      <c r="KKB41" s="87"/>
      <c r="KKC41" s="87"/>
      <c r="KKD41" s="87"/>
      <c r="KKE41" s="87"/>
      <c r="KKF41" s="87"/>
      <c r="KKG41" s="87"/>
      <c r="KKH41" s="87"/>
      <c r="KKI41" s="87"/>
      <c r="KKJ41" s="87"/>
      <c r="KKK41" s="87"/>
      <c r="KKL41" s="87"/>
      <c r="KKM41" s="87"/>
      <c r="KKN41" s="87"/>
      <c r="KKO41" s="87"/>
      <c r="KKP41" s="87"/>
      <c r="KKQ41" s="87"/>
      <c r="KKR41" s="87"/>
      <c r="KKS41" s="87"/>
      <c r="KKT41" s="87"/>
      <c r="KKU41" s="87"/>
      <c r="KKV41" s="87"/>
      <c r="KKW41" s="87"/>
      <c r="KKX41" s="87"/>
      <c r="KKY41" s="87"/>
      <c r="KKZ41" s="87"/>
      <c r="KLA41" s="87"/>
      <c r="KLB41" s="87"/>
      <c r="KLC41" s="87"/>
      <c r="KLD41" s="87"/>
      <c r="KLE41" s="87"/>
      <c r="KLF41" s="87"/>
      <c r="KLG41" s="87"/>
      <c r="KLH41" s="87"/>
      <c r="KLI41" s="87"/>
      <c r="KLJ41" s="87"/>
      <c r="KLK41" s="87"/>
      <c r="KLL41" s="87"/>
      <c r="KLM41" s="87"/>
      <c r="KLN41" s="87"/>
      <c r="KLO41" s="87"/>
      <c r="KLP41" s="87"/>
      <c r="KLQ41" s="87"/>
      <c r="KLR41" s="87"/>
      <c r="KLS41" s="87"/>
      <c r="KLT41" s="87"/>
      <c r="KLU41" s="87"/>
      <c r="KLV41" s="87"/>
      <c r="KLW41" s="87"/>
      <c r="KLX41" s="87"/>
      <c r="KLY41" s="87"/>
      <c r="KLZ41" s="87"/>
      <c r="KMA41" s="87"/>
      <c r="KMB41" s="87"/>
      <c r="KMC41" s="87"/>
      <c r="KMD41" s="87"/>
      <c r="KME41" s="87"/>
      <c r="KMF41" s="87"/>
      <c r="KMG41" s="87"/>
      <c r="KMH41" s="87"/>
      <c r="KMI41" s="87"/>
      <c r="KMJ41" s="87"/>
      <c r="KMK41" s="87"/>
      <c r="KML41" s="87"/>
      <c r="KMM41" s="87"/>
      <c r="KMN41" s="87"/>
      <c r="KMO41" s="87"/>
      <c r="KMP41" s="87"/>
      <c r="KMQ41" s="87"/>
      <c r="KMR41" s="87"/>
      <c r="KMS41" s="87"/>
      <c r="KMT41" s="87"/>
      <c r="KMU41" s="87"/>
      <c r="KMV41" s="87"/>
      <c r="KMW41" s="87"/>
      <c r="KMX41" s="87"/>
      <c r="KMY41" s="87"/>
      <c r="KMZ41" s="87"/>
      <c r="KNA41" s="87"/>
      <c r="KNB41" s="87"/>
      <c r="KNC41" s="87"/>
      <c r="KND41" s="87"/>
      <c r="KNE41" s="87"/>
      <c r="KNF41" s="87"/>
      <c r="KNG41" s="87"/>
      <c r="KNH41" s="87"/>
      <c r="KNI41" s="87"/>
      <c r="KNJ41" s="87"/>
      <c r="KNK41" s="87"/>
      <c r="KNL41" s="87"/>
      <c r="KNM41" s="87"/>
      <c r="KNN41" s="87"/>
      <c r="KNO41" s="87"/>
      <c r="KNP41" s="87"/>
      <c r="KNQ41" s="87"/>
      <c r="KNR41" s="87"/>
      <c r="KNS41" s="87"/>
      <c r="KNT41" s="87"/>
      <c r="KNU41" s="87"/>
      <c r="KNV41" s="87"/>
      <c r="KNW41" s="87"/>
      <c r="KNX41" s="87"/>
      <c r="KNY41" s="87"/>
      <c r="KNZ41" s="87"/>
      <c r="KOA41" s="87"/>
      <c r="KOB41" s="87"/>
      <c r="KOC41" s="87"/>
      <c r="KOD41" s="87"/>
      <c r="KOE41" s="87"/>
      <c r="KOF41" s="87"/>
      <c r="KOG41" s="87"/>
      <c r="KOH41" s="87"/>
      <c r="KOI41" s="87"/>
      <c r="KOJ41" s="87"/>
      <c r="KOK41" s="87"/>
      <c r="KOL41" s="87"/>
      <c r="KOM41" s="87"/>
      <c r="KON41" s="87"/>
      <c r="KOO41" s="87"/>
      <c r="KOP41" s="87"/>
      <c r="KOQ41" s="87"/>
      <c r="KOR41" s="87"/>
      <c r="KOS41" s="87"/>
      <c r="KOT41" s="87"/>
      <c r="KOU41" s="87"/>
      <c r="KOV41" s="87"/>
      <c r="KOW41" s="87"/>
      <c r="KOX41" s="87"/>
      <c r="KOY41" s="87"/>
      <c r="KOZ41" s="87"/>
      <c r="KPA41" s="87"/>
      <c r="KPB41" s="87"/>
      <c r="KPC41" s="87"/>
      <c r="KPD41" s="87"/>
      <c r="KPE41" s="87"/>
      <c r="KPF41" s="87"/>
      <c r="KPG41" s="87"/>
      <c r="KPH41" s="87"/>
      <c r="KPI41" s="87"/>
      <c r="KPJ41" s="87"/>
      <c r="KPK41" s="87"/>
      <c r="KPL41" s="87"/>
      <c r="KPM41" s="87"/>
      <c r="KPN41" s="87"/>
      <c r="KPO41" s="87"/>
      <c r="KPP41" s="87"/>
      <c r="KPQ41" s="87"/>
      <c r="KPR41" s="87"/>
      <c r="KPS41" s="87"/>
      <c r="KPT41" s="87"/>
      <c r="KPU41" s="87"/>
      <c r="KPV41" s="87"/>
      <c r="KPW41" s="87"/>
      <c r="KPX41" s="87"/>
      <c r="KPY41" s="87"/>
      <c r="KPZ41" s="87"/>
      <c r="KQA41" s="87"/>
      <c r="KQB41" s="87"/>
      <c r="KQC41" s="87"/>
      <c r="KQD41" s="87"/>
      <c r="KQE41" s="87"/>
      <c r="KQF41" s="87"/>
      <c r="KQG41" s="87"/>
      <c r="KQH41" s="87"/>
      <c r="KQI41" s="87"/>
      <c r="KQJ41" s="87"/>
      <c r="KQK41" s="87"/>
      <c r="KQL41" s="87"/>
      <c r="KQM41" s="87"/>
      <c r="KQN41" s="87"/>
      <c r="KQO41" s="87"/>
      <c r="KQP41" s="87"/>
      <c r="KQQ41" s="87"/>
      <c r="KQR41" s="87"/>
      <c r="KQS41" s="87"/>
      <c r="KQT41" s="87"/>
      <c r="KQU41" s="87"/>
      <c r="KQV41" s="87"/>
      <c r="KQW41" s="87"/>
      <c r="KQX41" s="87"/>
      <c r="KQY41" s="87"/>
      <c r="KQZ41" s="87"/>
      <c r="KRA41" s="87"/>
      <c r="KRB41" s="87"/>
      <c r="KRC41" s="87"/>
      <c r="KRD41" s="87"/>
      <c r="KRE41" s="87"/>
      <c r="KRF41" s="87"/>
      <c r="KRG41" s="87"/>
      <c r="KRH41" s="87"/>
      <c r="KRI41" s="87"/>
      <c r="KRJ41" s="87"/>
      <c r="KRK41" s="87"/>
      <c r="KRL41" s="87"/>
      <c r="KRM41" s="87"/>
      <c r="KRN41" s="87"/>
      <c r="KRO41" s="87"/>
      <c r="KRP41" s="87"/>
      <c r="KRQ41" s="87"/>
      <c r="KRR41" s="87"/>
      <c r="KRS41" s="87"/>
      <c r="KRT41" s="87"/>
      <c r="KRU41" s="87"/>
      <c r="KRV41" s="87"/>
      <c r="KRW41" s="87"/>
      <c r="KRX41" s="87"/>
      <c r="KRY41" s="87"/>
      <c r="KRZ41" s="87"/>
      <c r="KSA41" s="87"/>
      <c r="KSB41" s="87"/>
      <c r="KSC41" s="87"/>
      <c r="KSD41" s="87"/>
      <c r="KSE41" s="87"/>
      <c r="KSF41" s="87"/>
      <c r="KSG41" s="87"/>
      <c r="KSH41" s="87"/>
      <c r="KSI41" s="87"/>
      <c r="KSJ41" s="87"/>
      <c r="KSK41" s="87"/>
      <c r="KSL41" s="87"/>
      <c r="KSM41" s="87"/>
      <c r="KSN41" s="87"/>
      <c r="KSO41" s="87"/>
      <c r="KSP41" s="87"/>
      <c r="KSQ41" s="87"/>
      <c r="KSR41" s="87"/>
      <c r="KSS41" s="87"/>
      <c r="KST41" s="87"/>
      <c r="KSU41" s="87"/>
      <c r="KSV41" s="87"/>
      <c r="KSW41" s="87"/>
      <c r="KSX41" s="87"/>
      <c r="KSY41" s="87"/>
      <c r="KSZ41" s="87"/>
      <c r="KTA41" s="87"/>
      <c r="KTB41" s="87"/>
      <c r="KTC41" s="87"/>
      <c r="KTD41" s="87"/>
      <c r="KTE41" s="87"/>
      <c r="KTF41" s="87"/>
      <c r="KTG41" s="87"/>
      <c r="KTH41" s="87"/>
      <c r="KTI41" s="87"/>
      <c r="KTJ41" s="87"/>
      <c r="KTK41" s="87"/>
      <c r="KTL41" s="87"/>
      <c r="KTM41" s="87"/>
      <c r="KTN41" s="87"/>
      <c r="KTO41" s="87"/>
      <c r="KTP41" s="87"/>
      <c r="KTQ41" s="87"/>
      <c r="KTR41" s="87"/>
      <c r="KTS41" s="87"/>
      <c r="KTT41" s="87"/>
      <c r="KTU41" s="87"/>
      <c r="KTV41" s="87"/>
      <c r="KTW41" s="87"/>
      <c r="KTX41" s="87"/>
      <c r="KTY41" s="87"/>
      <c r="KTZ41" s="87"/>
      <c r="KUA41" s="87"/>
      <c r="KUB41" s="87"/>
      <c r="KUC41" s="87"/>
      <c r="KUD41" s="87"/>
      <c r="KUE41" s="87"/>
      <c r="KUF41" s="87"/>
      <c r="KUG41" s="87"/>
      <c r="KUH41" s="87"/>
      <c r="KUI41" s="87"/>
      <c r="KUJ41" s="87"/>
      <c r="KUK41" s="87"/>
      <c r="KUL41" s="87"/>
      <c r="KUM41" s="87"/>
      <c r="KUN41" s="87"/>
      <c r="KUO41" s="87"/>
      <c r="KUP41" s="87"/>
      <c r="KUQ41" s="87"/>
      <c r="KUR41" s="87"/>
      <c r="KUS41" s="87"/>
      <c r="KUT41" s="87"/>
      <c r="KUU41" s="87"/>
      <c r="KUV41" s="87"/>
      <c r="KUW41" s="87"/>
      <c r="KUX41" s="87"/>
      <c r="KUY41" s="87"/>
      <c r="KUZ41" s="87"/>
      <c r="KVA41" s="87"/>
      <c r="KVB41" s="87"/>
      <c r="KVC41" s="87"/>
      <c r="KVD41" s="87"/>
      <c r="KVE41" s="87"/>
      <c r="KVF41" s="87"/>
      <c r="KVG41" s="87"/>
      <c r="KVH41" s="87"/>
      <c r="KVI41" s="87"/>
      <c r="KVJ41" s="87"/>
      <c r="KVK41" s="87"/>
      <c r="KVL41" s="87"/>
      <c r="KVM41" s="87"/>
      <c r="KVN41" s="87"/>
      <c r="KVO41" s="87"/>
      <c r="KVP41" s="87"/>
      <c r="KVQ41" s="87"/>
      <c r="KVR41" s="87"/>
      <c r="KVS41" s="87"/>
      <c r="KVT41" s="87"/>
      <c r="KVU41" s="87"/>
      <c r="KVV41" s="87"/>
      <c r="KVW41" s="87"/>
      <c r="KVX41" s="87"/>
      <c r="KVY41" s="87"/>
      <c r="KVZ41" s="87"/>
      <c r="KWA41" s="87"/>
      <c r="KWB41" s="87"/>
      <c r="KWC41" s="87"/>
      <c r="KWD41" s="87"/>
      <c r="KWE41" s="87"/>
      <c r="KWF41" s="87"/>
      <c r="KWG41" s="87"/>
      <c r="KWH41" s="87"/>
      <c r="KWI41" s="87"/>
      <c r="KWJ41" s="87"/>
      <c r="KWK41" s="87"/>
      <c r="KWL41" s="87"/>
      <c r="KWM41" s="87"/>
      <c r="KWN41" s="87"/>
      <c r="KWO41" s="87"/>
      <c r="KWP41" s="87"/>
      <c r="KWQ41" s="87"/>
      <c r="KWR41" s="87"/>
      <c r="KWS41" s="87"/>
      <c r="KWT41" s="87"/>
      <c r="KWU41" s="87"/>
      <c r="KWV41" s="87"/>
      <c r="KWW41" s="87"/>
      <c r="KWX41" s="87"/>
      <c r="KWY41" s="87"/>
      <c r="KWZ41" s="87"/>
      <c r="KXA41" s="87"/>
      <c r="KXB41" s="87"/>
      <c r="KXC41" s="87"/>
      <c r="KXD41" s="87"/>
      <c r="KXE41" s="87"/>
      <c r="KXF41" s="87"/>
      <c r="KXG41" s="87"/>
      <c r="KXH41" s="87"/>
      <c r="KXI41" s="87"/>
      <c r="KXJ41" s="87"/>
      <c r="KXK41" s="87"/>
      <c r="KXL41" s="87"/>
      <c r="KXM41" s="87"/>
      <c r="KXN41" s="87"/>
      <c r="KXO41" s="87"/>
      <c r="KXP41" s="87"/>
      <c r="KXQ41" s="87"/>
      <c r="KXR41" s="87"/>
      <c r="KXS41" s="87"/>
      <c r="KXT41" s="87"/>
      <c r="KXU41" s="87"/>
      <c r="KXV41" s="87"/>
      <c r="KXW41" s="87"/>
      <c r="KXX41" s="87"/>
      <c r="KXY41" s="87"/>
      <c r="KXZ41" s="87"/>
      <c r="KYA41" s="87"/>
      <c r="KYB41" s="87"/>
      <c r="KYC41" s="87"/>
      <c r="KYD41" s="87"/>
      <c r="KYE41" s="87"/>
      <c r="KYF41" s="87"/>
      <c r="KYG41" s="87"/>
      <c r="KYH41" s="87"/>
      <c r="KYI41" s="87"/>
      <c r="KYJ41" s="87"/>
      <c r="KYK41" s="87"/>
      <c r="KYL41" s="87"/>
      <c r="KYM41" s="87"/>
      <c r="KYN41" s="87"/>
      <c r="KYO41" s="87"/>
      <c r="KYP41" s="87"/>
      <c r="KYQ41" s="87"/>
      <c r="KYR41" s="87"/>
      <c r="KYS41" s="87"/>
      <c r="KYT41" s="87"/>
      <c r="KYU41" s="87"/>
      <c r="KYV41" s="87"/>
      <c r="KYW41" s="87"/>
      <c r="KYX41" s="87"/>
      <c r="KYY41" s="87"/>
      <c r="KYZ41" s="87"/>
      <c r="KZA41" s="87"/>
      <c r="KZB41" s="87"/>
      <c r="KZC41" s="87"/>
      <c r="KZD41" s="87"/>
      <c r="KZE41" s="87"/>
      <c r="KZF41" s="87"/>
      <c r="KZG41" s="87"/>
      <c r="KZH41" s="87"/>
      <c r="KZI41" s="87"/>
      <c r="KZJ41" s="87"/>
      <c r="KZK41" s="87"/>
      <c r="KZL41" s="87"/>
      <c r="KZM41" s="87"/>
      <c r="KZN41" s="87"/>
      <c r="KZO41" s="87"/>
      <c r="KZP41" s="87"/>
      <c r="KZQ41" s="87"/>
      <c r="KZR41" s="87"/>
      <c r="KZS41" s="87"/>
      <c r="KZT41" s="87"/>
      <c r="KZU41" s="87"/>
      <c r="KZV41" s="87"/>
      <c r="KZW41" s="87"/>
      <c r="KZX41" s="87"/>
      <c r="KZY41" s="87"/>
      <c r="KZZ41" s="87"/>
      <c r="LAA41" s="87"/>
      <c r="LAB41" s="87"/>
      <c r="LAC41" s="87"/>
      <c r="LAD41" s="87"/>
      <c r="LAE41" s="87"/>
      <c r="LAF41" s="87"/>
      <c r="LAG41" s="87"/>
      <c r="LAH41" s="87"/>
      <c r="LAI41" s="87"/>
      <c r="LAJ41" s="87"/>
      <c r="LAK41" s="87"/>
      <c r="LAL41" s="87"/>
      <c r="LAM41" s="87"/>
      <c r="LAN41" s="87"/>
      <c r="LAO41" s="87"/>
      <c r="LAP41" s="87"/>
      <c r="LAQ41" s="87"/>
      <c r="LAR41" s="87"/>
      <c r="LAS41" s="87"/>
      <c r="LAT41" s="87"/>
      <c r="LAU41" s="87"/>
      <c r="LAV41" s="87"/>
      <c r="LAW41" s="87"/>
      <c r="LAX41" s="87"/>
      <c r="LAY41" s="87"/>
      <c r="LAZ41" s="87"/>
      <c r="LBA41" s="87"/>
      <c r="LBB41" s="87"/>
      <c r="LBC41" s="87"/>
      <c r="LBD41" s="87"/>
      <c r="LBE41" s="87"/>
      <c r="LBF41" s="87"/>
      <c r="LBG41" s="87"/>
      <c r="LBH41" s="87"/>
      <c r="LBI41" s="87"/>
      <c r="LBJ41" s="87"/>
      <c r="LBK41" s="87"/>
      <c r="LBL41" s="87"/>
      <c r="LBM41" s="87"/>
      <c r="LBN41" s="87"/>
      <c r="LBO41" s="87"/>
      <c r="LBP41" s="87"/>
      <c r="LBQ41" s="87"/>
      <c r="LBR41" s="87"/>
      <c r="LBS41" s="87"/>
      <c r="LBT41" s="87"/>
      <c r="LBU41" s="87"/>
      <c r="LBV41" s="87"/>
      <c r="LBW41" s="87"/>
      <c r="LBX41" s="87"/>
      <c r="LBY41" s="87"/>
      <c r="LBZ41" s="87"/>
      <c r="LCA41" s="87"/>
      <c r="LCB41" s="87"/>
      <c r="LCC41" s="87"/>
      <c r="LCD41" s="87"/>
      <c r="LCE41" s="87"/>
      <c r="LCF41" s="87"/>
      <c r="LCG41" s="87"/>
      <c r="LCH41" s="87"/>
      <c r="LCI41" s="87"/>
      <c r="LCJ41" s="87"/>
      <c r="LCK41" s="87"/>
      <c r="LCL41" s="87"/>
      <c r="LCM41" s="87"/>
      <c r="LCN41" s="87"/>
      <c r="LCO41" s="87"/>
      <c r="LCP41" s="87"/>
      <c r="LCQ41" s="87"/>
      <c r="LCR41" s="87"/>
      <c r="LCS41" s="87"/>
      <c r="LCT41" s="87"/>
      <c r="LCU41" s="87"/>
      <c r="LCV41" s="87"/>
      <c r="LCW41" s="87"/>
      <c r="LCX41" s="87"/>
      <c r="LCY41" s="87"/>
      <c r="LCZ41" s="87"/>
      <c r="LDA41" s="87"/>
      <c r="LDB41" s="87"/>
      <c r="LDC41" s="87"/>
      <c r="LDD41" s="87"/>
      <c r="LDE41" s="87"/>
      <c r="LDF41" s="87"/>
      <c r="LDG41" s="87"/>
      <c r="LDH41" s="87"/>
      <c r="LDI41" s="87"/>
      <c r="LDJ41" s="87"/>
      <c r="LDK41" s="87"/>
      <c r="LDL41" s="87"/>
      <c r="LDM41" s="87"/>
      <c r="LDN41" s="87"/>
      <c r="LDO41" s="87"/>
      <c r="LDP41" s="87"/>
      <c r="LDQ41" s="87"/>
      <c r="LDR41" s="87"/>
      <c r="LDS41" s="87"/>
      <c r="LDT41" s="87"/>
      <c r="LDU41" s="87"/>
      <c r="LDV41" s="87"/>
      <c r="LDW41" s="87"/>
      <c r="LDX41" s="87"/>
      <c r="LDY41" s="87"/>
      <c r="LDZ41" s="87"/>
      <c r="LEA41" s="87"/>
      <c r="LEB41" s="87"/>
      <c r="LEC41" s="87"/>
      <c r="LED41" s="87"/>
      <c r="LEE41" s="87"/>
      <c r="LEF41" s="87"/>
      <c r="LEG41" s="87"/>
      <c r="LEH41" s="87"/>
      <c r="LEI41" s="87"/>
      <c r="LEJ41" s="87"/>
      <c r="LEK41" s="87"/>
      <c r="LEL41" s="87"/>
      <c r="LEM41" s="87"/>
      <c r="LEN41" s="87"/>
      <c r="LEO41" s="87"/>
      <c r="LEP41" s="87"/>
      <c r="LEQ41" s="87"/>
      <c r="LER41" s="87"/>
      <c r="LES41" s="87"/>
      <c r="LET41" s="87"/>
      <c r="LEU41" s="87"/>
      <c r="LEV41" s="87"/>
      <c r="LEW41" s="87"/>
      <c r="LEX41" s="87"/>
      <c r="LEY41" s="87"/>
      <c r="LEZ41" s="87"/>
      <c r="LFA41" s="87"/>
      <c r="LFB41" s="87"/>
      <c r="LFC41" s="87"/>
      <c r="LFD41" s="87"/>
      <c r="LFE41" s="87"/>
      <c r="LFF41" s="87"/>
      <c r="LFG41" s="87"/>
      <c r="LFH41" s="87"/>
      <c r="LFI41" s="87"/>
      <c r="LFJ41" s="87"/>
      <c r="LFK41" s="87"/>
      <c r="LFL41" s="87"/>
      <c r="LFM41" s="87"/>
      <c r="LFN41" s="87"/>
      <c r="LFO41" s="87"/>
      <c r="LFP41" s="87"/>
      <c r="LFQ41" s="87"/>
      <c r="LFR41" s="87"/>
      <c r="LFS41" s="87"/>
      <c r="LFT41" s="87"/>
      <c r="LFU41" s="87"/>
      <c r="LFV41" s="87"/>
      <c r="LFW41" s="87"/>
      <c r="LFX41" s="87"/>
      <c r="LFY41" s="87"/>
      <c r="LFZ41" s="87"/>
      <c r="LGA41" s="87"/>
      <c r="LGB41" s="87"/>
      <c r="LGC41" s="87"/>
      <c r="LGD41" s="87"/>
      <c r="LGE41" s="87"/>
      <c r="LGF41" s="87"/>
      <c r="LGG41" s="87"/>
      <c r="LGH41" s="87"/>
      <c r="LGI41" s="87"/>
      <c r="LGJ41" s="87"/>
      <c r="LGK41" s="87"/>
      <c r="LGL41" s="87"/>
      <c r="LGM41" s="87"/>
      <c r="LGN41" s="87"/>
      <c r="LGO41" s="87"/>
      <c r="LGP41" s="87"/>
      <c r="LGQ41" s="87"/>
      <c r="LGR41" s="87"/>
      <c r="LGS41" s="87"/>
      <c r="LGT41" s="87"/>
      <c r="LGU41" s="87"/>
      <c r="LGV41" s="87"/>
      <c r="LGW41" s="87"/>
      <c r="LGX41" s="87"/>
      <c r="LGY41" s="87"/>
      <c r="LGZ41" s="87"/>
      <c r="LHA41" s="87"/>
      <c r="LHB41" s="87"/>
      <c r="LHC41" s="87"/>
      <c r="LHD41" s="87"/>
      <c r="LHE41" s="87"/>
      <c r="LHF41" s="87"/>
      <c r="LHG41" s="87"/>
      <c r="LHH41" s="87"/>
      <c r="LHI41" s="87"/>
      <c r="LHJ41" s="87"/>
      <c r="LHK41" s="87"/>
      <c r="LHL41" s="87"/>
      <c r="LHM41" s="87"/>
      <c r="LHN41" s="87"/>
      <c r="LHO41" s="87"/>
      <c r="LHP41" s="87"/>
      <c r="LHQ41" s="87"/>
      <c r="LHR41" s="87"/>
      <c r="LHS41" s="87"/>
      <c r="LHT41" s="87"/>
      <c r="LHU41" s="87"/>
      <c r="LHV41" s="87"/>
      <c r="LHW41" s="87"/>
      <c r="LHX41" s="87"/>
      <c r="LHY41" s="87"/>
      <c r="LHZ41" s="87"/>
      <c r="LIA41" s="87"/>
      <c r="LIB41" s="87"/>
      <c r="LIC41" s="87"/>
      <c r="LID41" s="87"/>
      <c r="LIE41" s="87"/>
      <c r="LIF41" s="87"/>
      <c r="LIG41" s="87"/>
      <c r="LIH41" s="87"/>
      <c r="LII41" s="87"/>
      <c r="LIJ41" s="87"/>
      <c r="LIK41" s="87"/>
      <c r="LIL41" s="87"/>
      <c r="LIM41" s="87"/>
      <c r="LIN41" s="87"/>
      <c r="LIO41" s="87"/>
      <c r="LIP41" s="87"/>
      <c r="LIQ41" s="87"/>
      <c r="LIR41" s="87"/>
      <c r="LIS41" s="87"/>
      <c r="LIT41" s="87"/>
      <c r="LIU41" s="87"/>
      <c r="LIV41" s="87"/>
      <c r="LIW41" s="87"/>
      <c r="LIX41" s="87"/>
      <c r="LIY41" s="87"/>
      <c r="LIZ41" s="87"/>
      <c r="LJA41" s="87"/>
      <c r="LJB41" s="87"/>
      <c r="LJC41" s="87"/>
      <c r="LJD41" s="87"/>
      <c r="LJE41" s="87"/>
      <c r="LJF41" s="87"/>
      <c r="LJG41" s="87"/>
      <c r="LJH41" s="87"/>
      <c r="LJI41" s="87"/>
      <c r="LJJ41" s="87"/>
      <c r="LJK41" s="87"/>
      <c r="LJL41" s="87"/>
      <c r="LJM41" s="87"/>
      <c r="LJN41" s="87"/>
      <c r="LJO41" s="87"/>
      <c r="LJP41" s="87"/>
      <c r="LJQ41" s="87"/>
      <c r="LJR41" s="87"/>
      <c r="LJS41" s="87"/>
      <c r="LJT41" s="87"/>
      <c r="LJU41" s="87"/>
      <c r="LJV41" s="87"/>
      <c r="LJW41" s="87"/>
      <c r="LJX41" s="87"/>
      <c r="LJY41" s="87"/>
      <c r="LJZ41" s="87"/>
      <c r="LKA41" s="87"/>
      <c r="LKB41" s="87"/>
      <c r="LKC41" s="87"/>
      <c r="LKD41" s="87"/>
      <c r="LKE41" s="87"/>
      <c r="LKF41" s="87"/>
      <c r="LKG41" s="87"/>
      <c r="LKH41" s="87"/>
      <c r="LKI41" s="87"/>
      <c r="LKJ41" s="87"/>
      <c r="LKK41" s="87"/>
      <c r="LKL41" s="87"/>
      <c r="LKM41" s="87"/>
      <c r="LKN41" s="87"/>
      <c r="LKO41" s="87"/>
      <c r="LKP41" s="87"/>
      <c r="LKQ41" s="87"/>
      <c r="LKR41" s="87"/>
      <c r="LKS41" s="87"/>
      <c r="LKT41" s="87"/>
      <c r="LKU41" s="87"/>
      <c r="LKV41" s="87"/>
      <c r="LKW41" s="87"/>
      <c r="LKX41" s="87"/>
      <c r="LKY41" s="87"/>
      <c r="LKZ41" s="87"/>
      <c r="LLA41" s="87"/>
      <c r="LLB41" s="87"/>
      <c r="LLC41" s="87"/>
      <c r="LLD41" s="87"/>
      <c r="LLE41" s="87"/>
      <c r="LLF41" s="87"/>
      <c r="LLG41" s="87"/>
      <c r="LLH41" s="87"/>
      <c r="LLI41" s="87"/>
      <c r="LLJ41" s="87"/>
      <c r="LLK41" s="87"/>
      <c r="LLL41" s="87"/>
      <c r="LLM41" s="87"/>
      <c r="LLN41" s="87"/>
      <c r="LLO41" s="87"/>
      <c r="LLP41" s="87"/>
      <c r="LLQ41" s="87"/>
      <c r="LLR41" s="87"/>
      <c r="LLS41" s="87"/>
      <c r="LLT41" s="87"/>
      <c r="LLU41" s="87"/>
      <c r="LLV41" s="87"/>
      <c r="LLW41" s="87"/>
      <c r="LLX41" s="87"/>
      <c r="LLY41" s="87"/>
      <c r="LLZ41" s="87"/>
      <c r="LMA41" s="87"/>
      <c r="LMB41" s="87"/>
      <c r="LMC41" s="87"/>
      <c r="LMD41" s="87"/>
      <c r="LME41" s="87"/>
      <c r="LMF41" s="87"/>
      <c r="LMG41" s="87"/>
      <c r="LMH41" s="87"/>
      <c r="LMI41" s="87"/>
      <c r="LMJ41" s="87"/>
      <c r="LMK41" s="87"/>
      <c r="LML41" s="87"/>
      <c r="LMM41" s="87"/>
      <c r="LMN41" s="87"/>
      <c r="LMO41" s="87"/>
      <c r="LMP41" s="87"/>
      <c r="LMQ41" s="87"/>
      <c r="LMR41" s="87"/>
      <c r="LMS41" s="87"/>
      <c r="LMT41" s="87"/>
      <c r="LMU41" s="87"/>
      <c r="LMV41" s="87"/>
      <c r="LMW41" s="87"/>
      <c r="LMX41" s="87"/>
      <c r="LMY41" s="87"/>
      <c r="LMZ41" s="87"/>
      <c r="LNA41" s="87"/>
      <c r="LNB41" s="87"/>
      <c r="LNC41" s="87"/>
      <c r="LND41" s="87"/>
      <c r="LNE41" s="87"/>
      <c r="LNF41" s="87"/>
      <c r="LNG41" s="87"/>
      <c r="LNH41" s="87"/>
      <c r="LNI41" s="87"/>
      <c r="LNJ41" s="87"/>
      <c r="LNK41" s="87"/>
      <c r="LNL41" s="87"/>
      <c r="LNM41" s="87"/>
      <c r="LNN41" s="87"/>
      <c r="LNO41" s="87"/>
      <c r="LNP41" s="87"/>
      <c r="LNQ41" s="87"/>
      <c r="LNR41" s="87"/>
      <c r="LNS41" s="87"/>
      <c r="LNT41" s="87"/>
      <c r="LNU41" s="87"/>
      <c r="LNV41" s="87"/>
      <c r="LNW41" s="87"/>
      <c r="LNX41" s="87"/>
      <c r="LNY41" s="87"/>
      <c r="LNZ41" s="87"/>
      <c r="LOA41" s="87"/>
      <c r="LOB41" s="87"/>
      <c r="LOC41" s="87"/>
      <c r="LOD41" s="87"/>
      <c r="LOE41" s="87"/>
      <c r="LOF41" s="87"/>
      <c r="LOG41" s="87"/>
      <c r="LOH41" s="87"/>
      <c r="LOI41" s="87"/>
      <c r="LOJ41" s="87"/>
      <c r="LOK41" s="87"/>
      <c r="LOL41" s="87"/>
      <c r="LOM41" s="87"/>
      <c r="LON41" s="87"/>
      <c r="LOO41" s="87"/>
      <c r="LOP41" s="87"/>
      <c r="LOQ41" s="87"/>
      <c r="LOR41" s="87"/>
      <c r="LOS41" s="87"/>
      <c r="LOT41" s="87"/>
      <c r="LOU41" s="87"/>
      <c r="LOV41" s="87"/>
      <c r="LOW41" s="87"/>
      <c r="LOX41" s="87"/>
      <c r="LOY41" s="87"/>
      <c r="LOZ41" s="87"/>
      <c r="LPA41" s="87"/>
      <c r="LPB41" s="87"/>
      <c r="LPC41" s="87"/>
      <c r="LPD41" s="87"/>
      <c r="LPE41" s="87"/>
      <c r="LPF41" s="87"/>
      <c r="LPG41" s="87"/>
      <c r="LPH41" s="87"/>
      <c r="LPI41" s="87"/>
      <c r="LPJ41" s="87"/>
      <c r="LPK41" s="87"/>
      <c r="LPL41" s="87"/>
      <c r="LPM41" s="87"/>
      <c r="LPN41" s="87"/>
      <c r="LPO41" s="87"/>
      <c r="LPP41" s="87"/>
      <c r="LPQ41" s="87"/>
      <c r="LPR41" s="87"/>
      <c r="LPS41" s="87"/>
      <c r="LPT41" s="87"/>
      <c r="LPU41" s="87"/>
      <c r="LPV41" s="87"/>
      <c r="LPW41" s="87"/>
      <c r="LPX41" s="87"/>
      <c r="LPY41" s="87"/>
      <c r="LPZ41" s="87"/>
      <c r="LQA41" s="87"/>
      <c r="LQB41" s="87"/>
      <c r="LQC41" s="87"/>
      <c r="LQD41" s="87"/>
      <c r="LQE41" s="87"/>
      <c r="LQF41" s="87"/>
      <c r="LQG41" s="87"/>
      <c r="LQH41" s="87"/>
      <c r="LQI41" s="87"/>
      <c r="LQJ41" s="87"/>
      <c r="LQK41" s="87"/>
      <c r="LQL41" s="87"/>
      <c r="LQM41" s="87"/>
      <c r="LQN41" s="87"/>
      <c r="LQO41" s="87"/>
      <c r="LQP41" s="87"/>
      <c r="LQQ41" s="87"/>
      <c r="LQR41" s="87"/>
      <c r="LQS41" s="87"/>
      <c r="LQT41" s="87"/>
      <c r="LQU41" s="87"/>
      <c r="LQV41" s="87"/>
      <c r="LQW41" s="87"/>
      <c r="LQX41" s="87"/>
      <c r="LQY41" s="87"/>
      <c r="LQZ41" s="87"/>
      <c r="LRA41" s="87"/>
      <c r="LRB41" s="87"/>
      <c r="LRC41" s="87"/>
      <c r="LRD41" s="87"/>
      <c r="LRE41" s="87"/>
      <c r="LRF41" s="87"/>
      <c r="LRG41" s="87"/>
      <c r="LRH41" s="87"/>
      <c r="LRI41" s="87"/>
      <c r="LRJ41" s="87"/>
      <c r="LRK41" s="87"/>
      <c r="LRL41" s="87"/>
      <c r="LRM41" s="87"/>
      <c r="LRN41" s="87"/>
      <c r="LRO41" s="87"/>
      <c r="LRP41" s="87"/>
      <c r="LRQ41" s="87"/>
      <c r="LRR41" s="87"/>
      <c r="LRS41" s="87"/>
      <c r="LRT41" s="87"/>
      <c r="LRU41" s="87"/>
      <c r="LRV41" s="87"/>
      <c r="LRW41" s="87"/>
      <c r="LRX41" s="87"/>
      <c r="LRY41" s="87"/>
      <c r="LRZ41" s="87"/>
      <c r="LSA41" s="87"/>
      <c r="LSB41" s="87"/>
      <c r="LSC41" s="87"/>
      <c r="LSD41" s="87"/>
      <c r="LSE41" s="87"/>
      <c r="LSF41" s="87"/>
      <c r="LSG41" s="87"/>
      <c r="LSH41" s="87"/>
      <c r="LSI41" s="87"/>
      <c r="LSJ41" s="87"/>
      <c r="LSK41" s="87"/>
      <c r="LSL41" s="87"/>
      <c r="LSM41" s="87"/>
      <c r="LSN41" s="87"/>
      <c r="LSO41" s="87"/>
      <c r="LSP41" s="87"/>
      <c r="LSQ41" s="87"/>
      <c r="LSR41" s="87"/>
      <c r="LSS41" s="87"/>
      <c r="LST41" s="87"/>
      <c r="LSU41" s="87"/>
      <c r="LSV41" s="87"/>
      <c r="LSW41" s="87"/>
      <c r="LSX41" s="87"/>
      <c r="LSY41" s="87"/>
      <c r="LSZ41" s="87"/>
      <c r="LTA41" s="87"/>
      <c r="LTB41" s="87"/>
      <c r="LTC41" s="87"/>
      <c r="LTD41" s="87"/>
      <c r="LTE41" s="87"/>
      <c r="LTF41" s="87"/>
      <c r="LTG41" s="87"/>
      <c r="LTH41" s="87"/>
      <c r="LTI41" s="87"/>
      <c r="LTJ41" s="87"/>
      <c r="LTK41" s="87"/>
      <c r="LTL41" s="87"/>
      <c r="LTM41" s="87"/>
      <c r="LTN41" s="87"/>
      <c r="LTO41" s="87"/>
      <c r="LTP41" s="87"/>
      <c r="LTQ41" s="87"/>
      <c r="LTR41" s="87"/>
      <c r="LTS41" s="87"/>
      <c r="LTT41" s="87"/>
      <c r="LTU41" s="87"/>
      <c r="LTV41" s="87"/>
      <c r="LTW41" s="87"/>
      <c r="LTX41" s="87"/>
      <c r="LTY41" s="87"/>
      <c r="LTZ41" s="87"/>
      <c r="LUA41" s="87"/>
      <c r="LUB41" s="87"/>
      <c r="LUC41" s="87"/>
      <c r="LUD41" s="87"/>
      <c r="LUE41" s="87"/>
      <c r="LUF41" s="87"/>
      <c r="LUG41" s="87"/>
      <c r="LUH41" s="87"/>
      <c r="LUI41" s="87"/>
      <c r="LUJ41" s="87"/>
      <c r="LUK41" s="87"/>
      <c r="LUL41" s="87"/>
      <c r="LUM41" s="87"/>
      <c r="LUN41" s="87"/>
      <c r="LUO41" s="87"/>
      <c r="LUP41" s="87"/>
      <c r="LUQ41" s="87"/>
      <c r="LUR41" s="87"/>
      <c r="LUS41" s="87"/>
      <c r="LUT41" s="87"/>
      <c r="LUU41" s="87"/>
      <c r="LUV41" s="87"/>
      <c r="LUW41" s="87"/>
      <c r="LUX41" s="87"/>
      <c r="LUY41" s="87"/>
      <c r="LUZ41" s="87"/>
      <c r="LVA41" s="87"/>
      <c r="LVB41" s="87"/>
      <c r="LVC41" s="87"/>
      <c r="LVD41" s="87"/>
      <c r="LVE41" s="87"/>
      <c r="LVF41" s="87"/>
      <c r="LVG41" s="87"/>
      <c r="LVH41" s="87"/>
      <c r="LVI41" s="87"/>
      <c r="LVJ41" s="87"/>
      <c r="LVK41" s="87"/>
      <c r="LVL41" s="87"/>
      <c r="LVM41" s="87"/>
      <c r="LVN41" s="87"/>
      <c r="LVO41" s="87"/>
      <c r="LVP41" s="87"/>
      <c r="LVQ41" s="87"/>
      <c r="LVR41" s="87"/>
      <c r="LVS41" s="87"/>
      <c r="LVT41" s="87"/>
      <c r="LVU41" s="87"/>
      <c r="LVV41" s="87"/>
      <c r="LVW41" s="87"/>
      <c r="LVX41" s="87"/>
      <c r="LVY41" s="87"/>
      <c r="LVZ41" s="87"/>
      <c r="LWA41" s="87"/>
      <c r="LWB41" s="87"/>
      <c r="LWC41" s="87"/>
      <c r="LWD41" s="87"/>
      <c r="LWE41" s="87"/>
      <c r="LWF41" s="87"/>
      <c r="LWG41" s="87"/>
      <c r="LWH41" s="87"/>
      <c r="LWI41" s="87"/>
      <c r="LWJ41" s="87"/>
      <c r="LWK41" s="87"/>
      <c r="LWL41" s="87"/>
      <c r="LWM41" s="87"/>
      <c r="LWN41" s="87"/>
      <c r="LWO41" s="87"/>
      <c r="LWP41" s="87"/>
      <c r="LWQ41" s="87"/>
      <c r="LWR41" s="87"/>
      <c r="LWS41" s="87"/>
      <c r="LWT41" s="87"/>
      <c r="LWU41" s="87"/>
      <c r="LWV41" s="87"/>
      <c r="LWW41" s="87"/>
      <c r="LWX41" s="87"/>
      <c r="LWY41" s="87"/>
      <c r="LWZ41" s="87"/>
      <c r="LXA41" s="87"/>
      <c r="LXB41" s="87"/>
      <c r="LXC41" s="87"/>
      <c r="LXD41" s="87"/>
      <c r="LXE41" s="87"/>
      <c r="LXF41" s="87"/>
      <c r="LXG41" s="87"/>
      <c r="LXH41" s="87"/>
      <c r="LXI41" s="87"/>
      <c r="LXJ41" s="87"/>
      <c r="LXK41" s="87"/>
      <c r="LXL41" s="87"/>
      <c r="LXM41" s="87"/>
      <c r="LXN41" s="87"/>
      <c r="LXO41" s="87"/>
      <c r="LXP41" s="87"/>
      <c r="LXQ41" s="87"/>
      <c r="LXR41" s="87"/>
      <c r="LXS41" s="87"/>
      <c r="LXT41" s="87"/>
      <c r="LXU41" s="87"/>
      <c r="LXV41" s="87"/>
      <c r="LXW41" s="87"/>
      <c r="LXX41" s="87"/>
      <c r="LXY41" s="87"/>
      <c r="LXZ41" s="87"/>
      <c r="LYA41" s="87"/>
      <c r="LYB41" s="87"/>
      <c r="LYC41" s="87"/>
      <c r="LYD41" s="87"/>
      <c r="LYE41" s="87"/>
      <c r="LYF41" s="87"/>
      <c r="LYG41" s="87"/>
      <c r="LYH41" s="87"/>
      <c r="LYI41" s="87"/>
      <c r="LYJ41" s="87"/>
      <c r="LYK41" s="87"/>
      <c r="LYL41" s="87"/>
      <c r="LYM41" s="87"/>
      <c r="LYN41" s="87"/>
      <c r="LYO41" s="87"/>
      <c r="LYP41" s="87"/>
      <c r="LYQ41" s="87"/>
      <c r="LYR41" s="87"/>
      <c r="LYS41" s="87"/>
      <c r="LYT41" s="87"/>
      <c r="LYU41" s="87"/>
      <c r="LYV41" s="87"/>
      <c r="LYW41" s="87"/>
      <c r="LYX41" s="87"/>
      <c r="LYY41" s="87"/>
      <c r="LYZ41" s="87"/>
      <c r="LZA41" s="87"/>
      <c r="LZB41" s="87"/>
      <c r="LZC41" s="87"/>
      <c r="LZD41" s="87"/>
      <c r="LZE41" s="87"/>
      <c r="LZF41" s="87"/>
      <c r="LZG41" s="87"/>
      <c r="LZH41" s="87"/>
      <c r="LZI41" s="87"/>
      <c r="LZJ41" s="87"/>
      <c r="LZK41" s="87"/>
      <c r="LZL41" s="87"/>
      <c r="LZM41" s="87"/>
      <c r="LZN41" s="87"/>
      <c r="LZO41" s="87"/>
      <c r="LZP41" s="87"/>
      <c r="LZQ41" s="87"/>
      <c r="LZR41" s="87"/>
      <c r="LZS41" s="87"/>
      <c r="LZT41" s="87"/>
      <c r="LZU41" s="87"/>
      <c r="LZV41" s="87"/>
      <c r="LZW41" s="87"/>
      <c r="LZX41" s="87"/>
      <c r="LZY41" s="87"/>
      <c r="LZZ41" s="87"/>
      <c r="MAA41" s="87"/>
      <c r="MAB41" s="87"/>
      <c r="MAC41" s="87"/>
      <c r="MAD41" s="87"/>
      <c r="MAE41" s="87"/>
      <c r="MAF41" s="87"/>
      <c r="MAG41" s="87"/>
      <c r="MAH41" s="87"/>
      <c r="MAI41" s="87"/>
      <c r="MAJ41" s="87"/>
      <c r="MAK41" s="87"/>
      <c r="MAL41" s="87"/>
      <c r="MAM41" s="87"/>
      <c r="MAN41" s="87"/>
      <c r="MAO41" s="87"/>
      <c r="MAP41" s="87"/>
      <c r="MAQ41" s="87"/>
      <c r="MAR41" s="87"/>
      <c r="MAS41" s="87"/>
      <c r="MAT41" s="87"/>
      <c r="MAU41" s="87"/>
      <c r="MAV41" s="87"/>
      <c r="MAW41" s="87"/>
      <c r="MAX41" s="87"/>
      <c r="MAY41" s="87"/>
      <c r="MAZ41" s="87"/>
      <c r="MBA41" s="87"/>
      <c r="MBB41" s="87"/>
      <c r="MBC41" s="87"/>
      <c r="MBD41" s="87"/>
      <c r="MBE41" s="87"/>
      <c r="MBF41" s="87"/>
      <c r="MBG41" s="87"/>
      <c r="MBH41" s="87"/>
      <c r="MBI41" s="87"/>
      <c r="MBJ41" s="87"/>
      <c r="MBK41" s="87"/>
      <c r="MBL41" s="87"/>
      <c r="MBM41" s="87"/>
      <c r="MBN41" s="87"/>
      <c r="MBO41" s="87"/>
      <c r="MBP41" s="87"/>
      <c r="MBQ41" s="87"/>
      <c r="MBR41" s="87"/>
      <c r="MBS41" s="87"/>
      <c r="MBT41" s="87"/>
      <c r="MBU41" s="87"/>
      <c r="MBV41" s="87"/>
      <c r="MBW41" s="87"/>
      <c r="MBX41" s="87"/>
      <c r="MBY41" s="87"/>
      <c r="MBZ41" s="87"/>
      <c r="MCA41" s="87"/>
      <c r="MCB41" s="87"/>
      <c r="MCC41" s="87"/>
      <c r="MCD41" s="87"/>
      <c r="MCE41" s="87"/>
      <c r="MCF41" s="87"/>
      <c r="MCG41" s="87"/>
      <c r="MCH41" s="87"/>
      <c r="MCI41" s="87"/>
      <c r="MCJ41" s="87"/>
      <c r="MCK41" s="87"/>
      <c r="MCL41" s="87"/>
      <c r="MCM41" s="87"/>
      <c r="MCN41" s="87"/>
      <c r="MCO41" s="87"/>
      <c r="MCP41" s="87"/>
      <c r="MCQ41" s="87"/>
      <c r="MCR41" s="87"/>
      <c r="MCS41" s="87"/>
      <c r="MCT41" s="87"/>
      <c r="MCU41" s="87"/>
      <c r="MCV41" s="87"/>
      <c r="MCW41" s="87"/>
      <c r="MCX41" s="87"/>
      <c r="MCY41" s="87"/>
      <c r="MCZ41" s="87"/>
      <c r="MDA41" s="87"/>
      <c r="MDB41" s="87"/>
      <c r="MDC41" s="87"/>
      <c r="MDD41" s="87"/>
      <c r="MDE41" s="87"/>
      <c r="MDF41" s="87"/>
      <c r="MDG41" s="87"/>
      <c r="MDH41" s="87"/>
      <c r="MDI41" s="87"/>
      <c r="MDJ41" s="87"/>
      <c r="MDK41" s="87"/>
      <c r="MDL41" s="87"/>
      <c r="MDM41" s="87"/>
      <c r="MDN41" s="87"/>
      <c r="MDO41" s="87"/>
      <c r="MDP41" s="87"/>
      <c r="MDQ41" s="87"/>
      <c r="MDR41" s="87"/>
      <c r="MDS41" s="87"/>
      <c r="MDT41" s="87"/>
      <c r="MDU41" s="87"/>
      <c r="MDV41" s="87"/>
      <c r="MDW41" s="87"/>
      <c r="MDX41" s="87"/>
      <c r="MDY41" s="87"/>
      <c r="MDZ41" s="87"/>
      <c r="MEA41" s="87"/>
      <c r="MEB41" s="87"/>
      <c r="MEC41" s="87"/>
      <c r="MED41" s="87"/>
      <c r="MEE41" s="87"/>
      <c r="MEF41" s="87"/>
      <c r="MEG41" s="87"/>
      <c r="MEH41" s="87"/>
      <c r="MEI41" s="87"/>
      <c r="MEJ41" s="87"/>
      <c r="MEK41" s="87"/>
      <c r="MEL41" s="87"/>
      <c r="MEM41" s="87"/>
      <c r="MEN41" s="87"/>
      <c r="MEO41" s="87"/>
      <c r="MEP41" s="87"/>
      <c r="MEQ41" s="87"/>
      <c r="MER41" s="87"/>
      <c r="MES41" s="87"/>
      <c r="MET41" s="87"/>
      <c r="MEU41" s="87"/>
      <c r="MEV41" s="87"/>
      <c r="MEW41" s="87"/>
      <c r="MEX41" s="87"/>
      <c r="MEY41" s="87"/>
      <c r="MEZ41" s="87"/>
      <c r="MFA41" s="87"/>
      <c r="MFB41" s="87"/>
      <c r="MFC41" s="87"/>
      <c r="MFD41" s="87"/>
      <c r="MFE41" s="87"/>
      <c r="MFF41" s="87"/>
      <c r="MFG41" s="87"/>
      <c r="MFH41" s="87"/>
      <c r="MFI41" s="87"/>
      <c r="MFJ41" s="87"/>
      <c r="MFK41" s="87"/>
      <c r="MFL41" s="87"/>
      <c r="MFM41" s="87"/>
      <c r="MFN41" s="87"/>
      <c r="MFO41" s="87"/>
      <c r="MFP41" s="87"/>
      <c r="MFQ41" s="87"/>
      <c r="MFR41" s="87"/>
      <c r="MFS41" s="87"/>
      <c r="MFT41" s="87"/>
      <c r="MFU41" s="87"/>
      <c r="MFV41" s="87"/>
      <c r="MFW41" s="87"/>
      <c r="MFX41" s="87"/>
      <c r="MFY41" s="87"/>
      <c r="MFZ41" s="87"/>
      <c r="MGA41" s="87"/>
      <c r="MGB41" s="87"/>
      <c r="MGC41" s="87"/>
      <c r="MGD41" s="87"/>
      <c r="MGE41" s="87"/>
      <c r="MGF41" s="87"/>
      <c r="MGG41" s="87"/>
      <c r="MGH41" s="87"/>
      <c r="MGI41" s="87"/>
      <c r="MGJ41" s="87"/>
      <c r="MGK41" s="87"/>
      <c r="MGL41" s="87"/>
      <c r="MGM41" s="87"/>
      <c r="MGN41" s="87"/>
      <c r="MGO41" s="87"/>
      <c r="MGP41" s="87"/>
      <c r="MGQ41" s="87"/>
      <c r="MGR41" s="87"/>
      <c r="MGS41" s="87"/>
      <c r="MGT41" s="87"/>
      <c r="MGU41" s="87"/>
      <c r="MGV41" s="87"/>
      <c r="MGW41" s="87"/>
      <c r="MGX41" s="87"/>
      <c r="MGY41" s="87"/>
      <c r="MGZ41" s="87"/>
      <c r="MHA41" s="87"/>
      <c r="MHB41" s="87"/>
      <c r="MHC41" s="87"/>
      <c r="MHD41" s="87"/>
      <c r="MHE41" s="87"/>
      <c r="MHF41" s="87"/>
      <c r="MHG41" s="87"/>
      <c r="MHH41" s="87"/>
      <c r="MHI41" s="87"/>
      <c r="MHJ41" s="87"/>
      <c r="MHK41" s="87"/>
      <c r="MHL41" s="87"/>
      <c r="MHM41" s="87"/>
      <c r="MHN41" s="87"/>
      <c r="MHO41" s="87"/>
      <c r="MHP41" s="87"/>
      <c r="MHQ41" s="87"/>
      <c r="MHR41" s="87"/>
      <c r="MHS41" s="87"/>
      <c r="MHT41" s="87"/>
      <c r="MHU41" s="87"/>
      <c r="MHV41" s="87"/>
      <c r="MHW41" s="87"/>
      <c r="MHX41" s="87"/>
      <c r="MHY41" s="87"/>
      <c r="MHZ41" s="87"/>
      <c r="MIA41" s="87"/>
      <c r="MIB41" s="87"/>
      <c r="MIC41" s="87"/>
      <c r="MID41" s="87"/>
      <c r="MIE41" s="87"/>
      <c r="MIF41" s="87"/>
      <c r="MIG41" s="87"/>
      <c r="MIH41" s="87"/>
      <c r="MII41" s="87"/>
      <c r="MIJ41" s="87"/>
      <c r="MIK41" s="87"/>
      <c r="MIL41" s="87"/>
      <c r="MIM41" s="87"/>
      <c r="MIN41" s="87"/>
      <c r="MIO41" s="87"/>
      <c r="MIP41" s="87"/>
      <c r="MIQ41" s="87"/>
      <c r="MIR41" s="87"/>
      <c r="MIS41" s="87"/>
      <c r="MIT41" s="87"/>
      <c r="MIU41" s="87"/>
      <c r="MIV41" s="87"/>
      <c r="MIW41" s="87"/>
      <c r="MIX41" s="87"/>
      <c r="MIY41" s="87"/>
      <c r="MIZ41" s="87"/>
      <c r="MJA41" s="87"/>
      <c r="MJB41" s="87"/>
      <c r="MJC41" s="87"/>
      <c r="MJD41" s="87"/>
      <c r="MJE41" s="87"/>
      <c r="MJF41" s="87"/>
      <c r="MJG41" s="87"/>
      <c r="MJH41" s="87"/>
      <c r="MJI41" s="87"/>
      <c r="MJJ41" s="87"/>
      <c r="MJK41" s="87"/>
      <c r="MJL41" s="87"/>
      <c r="MJM41" s="87"/>
      <c r="MJN41" s="87"/>
      <c r="MJO41" s="87"/>
      <c r="MJP41" s="87"/>
      <c r="MJQ41" s="87"/>
      <c r="MJR41" s="87"/>
      <c r="MJS41" s="87"/>
      <c r="MJT41" s="87"/>
      <c r="MJU41" s="87"/>
      <c r="MJV41" s="87"/>
      <c r="MJW41" s="87"/>
      <c r="MJX41" s="87"/>
      <c r="MJY41" s="87"/>
      <c r="MJZ41" s="87"/>
      <c r="MKA41" s="87"/>
      <c r="MKB41" s="87"/>
      <c r="MKC41" s="87"/>
      <c r="MKD41" s="87"/>
      <c r="MKE41" s="87"/>
      <c r="MKF41" s="87"/>
      <c r="MKG41" s="87"/>
      <c r="MKH41" s="87"/>
      <c r="MKI41" s="87"/>
      <c r="MKJ41" s="87"/>
      <c r="MKK41" s="87"/>
      <c r="MKL41" s="87"/>
      <c r="MKM41" s="87"/>
      <c r="MKN41" s="87"/>
      <c r="MKO41" s="87"/>
      <c r="MKP41" s="87"/>
      <c r="MKQ41" s="87"/>
      <c r="MKR41" s="87"/>
      <c r="MKS41" s="87"/>
      <c r="MKT41" s="87"/>
      <c r="MKU41" s="87"/>
      <c r="MKV41" s="87"/>
      <c r="MKW41" s="87"/>
      <c r="MKX41" s="87"/>
      <c r="MKY41" s="87"/>
      <c r="MKZ41" s="87"/>
      <c r="MLA41" s="87"/>
      <c r="MLB41" s="87"/>
      <c r="MLC41" s="87"/>
      <c r="MLD41" s="87"/>
      <c r="MLE41" s="87"/>
      <c r="MLF41" s="87"/>
      <c r="MLG41" s="87"/>
      <c r="MLH41" s="87"/>
      <c r="MLI41" s="87"/>
      <c r="MLJ41" s="87"/>
      <c r="MLK41" s="87"/>
      <c r="MLL41" s="87"/>
      <c r="MLM41" s="87"/>
      <c r="MLN41" s="87"/>
      <c r="MLO41" s="87"/>
      <c r="MLP41" s="87"/>
      <c r="MLQ41" s="87"/>
      <c r="MLR41" s="87"/>
      <c r="MLS41" s="87"/>
      <c r="MLT41" s="87"/>
      <c r="MLU41" s="87"/>
      <c r="MLV41" s="87"/>
      <c r="MLW41" s="87"/>
      <c r="MLX41" s="87"/>
      <c r="MLY41" s="87"/>
      <c r="MLZ41" s="87"/>
      <c r="MMA41" s="87"/>
      <c r="MMB41" s="87"/>
      <c r="MMC41" s="87"/>
      <c r="MMD41" s="87"/>
      <c r="MME41" s="87"/>
      <c r="MMF41" s="87"/>
      <c r="MMG41" s="87"/>
      <c r="MMH41" s="87"/>
      <c r="MMI41" s="87"/>
      <c r="MMJ41" s="87"/>
      <c r="MMK41" s="87"/>
      <c r="MML41" s="87"/>
      <c r="MMM41" s="87"/>
      <c r="MMN41" s="87"/>
      <c r="MMO41" s="87"/>
      <c r="MMP41" s="87"/>
      <c r="MMQ41" s="87"/>
      <c r="MMR41" s="87"/>
      <c r="MMS41" s="87"/>
      <c r="MMT41" s="87"/>
      <c r="MMU41" s="87"/>
      <c r="MMV41" s="87"/>
      <c r="MMW41" s="87"/>
      <c r="MMX41" s="87"/>
      <c r="MMY41" s="87"/>
      <c r="MMZ41" s="87"/>
      <c r="MNA41" s="87"/>
      <c r="MNB41" s="87"/>
      <c r="MNC41" s="87"/>
      <c r="MND41" s="87"/>
      <c r="MNE41" s="87"/>
      <c r="MNF41" s="87"/>
      <c r="MNG41" s="87"/>
      <c r="MNH41" s="87"/>
      <c r="MNI41" s="87"/>
      <c r="MNJ41" s="87"/>
      <c r="MNK41" s="87"/>
      <c r="MNL41" s="87"/>
      <c r="MNM41" s="87"/>
      <c r="MNN41" s="87"/>
      <c r="MNO41" s="87"/>
      <c r="MNP41" s="87"/>
      <c r="MNQ41" s="87"/>
      <c r="MNR41" s="87"/>
      <c r="MNS41" s="87"/>
      <c r="MNT41" s="87"/>
      <c r="MNU41" s="87"/>
      <c r="MNV41" s="87"/>
      <c r="MNW41" s="87"/>
      <c r="MNX41" s="87"/>
      <c r="MNY41" s="87"/>
      <c r="MNZ41" s="87"/>
      <c r="MOA41" s="87"/>
      <c r="MOB41" s="87"/>
      <c r="MOC41" s="87"/>
      <c r="MOD41" s="87"/>
      <c r="MOE41" s="87"/>
      <c r="MOF41" s="87"/>
      <c r="MOG41" s="87"/>
      <c r="MOH41" s="87"/>
      <c r="MOI41" s="87"/>
      <c r="MOJ41" s="87"/>
      <c r="MOK41" s="87"/>
      <c r="MOL41" s="87"/>
      <c r="MOM41" s="87"/>
      <c r="MON41" s="87"/>
      <c r="MOO41" s="87"/>
      <c r="MOP41" s="87"/>
      <c r="MOQ41" s="87"/>
      <c r="MOR41" s="87"/>
      <c r="MOS41" s="87"/>
      <c r="MOT41" s="87"/>
      <c r="MOU41" s="87"/>
      <c r="MOV41" s="87"/>
      <c r="MOW41" s="87"/>
      <c r="MOX41" s="87"/>
      <c r="MOY41" s="87"/>
      <c r="MOZ41" s="87"/>
      <c r="MPA41" s="87"/>
      <c r="MPB41" s="87"/>
      <c r="MPC41" s="87"/>
      <c r="MPD41" s="87"/>
      <c r="MPE41" s="87"/>
      <c r="MPF41" s="87"/>
      <c r="MPG41" s="87"/>
      <c r="MPH41" s="87"/>
      <c r="MPI41" s="87"/>
      <c r="MPJ41" s="87"/>
      <c r="MPK41" s="87"/>
      <c r="MPL41" s="87"/>
      <c r="MPM41" s="87"/>
      <c r="MPN41" s="87"/>
      <c r="MPO41" s="87"/>
      <c r="MPP41" s="87"/>
      <c r="MPQ41" s="87"/>
      <c r="MPR41" s="87"/>
      <c r="MPS41" s="87"/>
      <c r="MPT41" s="87"/>
      <c r="MPU41" s="87"/>
      <c r="MPV41" s="87"/>
      <c r="MPW41" s="87"/>
      <c r="MPX41" s="87"/>
      <c r="MPY41" s="87"/>
      <c r="MPZ41" s="87"/>
      <c r="MQA41" s="87"/>
      <c r="MQB41" s="87"/>
      <c r="MQC41" s="87"/>
      <c r="MQD41" s="87"/>
      <c r="MQE41" s="87"/>
      <c r="MQF41" s="87"/>
      <c r="MQG41" s="87"/>
      <c r="MQH41" s="87"/>
      <c r="MQI41" s="87"/>
      <c r="MQJ41" s="87"/>
      <c r="MQK41" s="87"/>
      <c r="MQL41" s="87"/>
      <c r="MQM41" s="87"/>
      <c r="MQN41" s="87"/>
      <c r="MQO41" s="87"/>
      <c r="MQP41" s="87"/>
      <c r="MQQ41" s="87"/>
      <c r="MQR41" s="87"/>
      <c r="MQS41" s="87"/>
      <c r="MQT41" s="87"/>
      <c r="MQU41" s="87"/>
      <c r="MQV41" s="87"/>
      <c r="MQW41" s="87"/>
      <c r="MQX41" s="87"/>
      <c r="MQY41" s="87"/>
      <c r="MQZ41" s="87"/>
      <c r="MRA41" s="87"/>
      <c r="MRB41" s="87"/>
      <c r="MRC41" s="87"/>
      <c r="MRD41" s="87"/>
      <c r="MRE41" s="87"/>
      <c r="MRF41" s="87"/>
      <c r="MRG41" s="87"/>
      <c r="MRH41" s="87"/>
      <c r="MRI41" s="87"/>
      <c r="MRJ41" s="87"/>
      <c r="MRK41" s="87"/>
      <c r="MRL41" s="87"/>
      <c r="MRM41" s="87"/>
      <c r="MRN41" s="87"/>
      <c r="MRO41" s="87"/>
      <c r="MRP41" s="87"/>
      <c r="MRQ41" s="87"/>
      <c r="MRR41" s="87"/>
      <c r="MRS41" s="87"/>
      <c r="MRT41" s="87"/>
      <c r="MRU41" s="87"/>
      <c r="MRV41" s="87"/>
      <c r="MRW41" s="87"/>
      <c r="MRX41" s="87"/>
      <c r="MRY41" s="87"/>
      <c r="MRZ41" s="87"/>
      <c r="MSA41" s="87"/>
      <c r="MSB41" s="87"/>
      <c r="MSC41" s="87"/>
      <c r="MSD41" s="87"/>
      <c r="MSE41" s="87"/>
      <c r="MSF41" s="87"/>
      <c r="MSG41" s="87"/>
      <c r="MSH41" s="87"/>
      <c r="MSI41" s="87"/>
      <c r="MSJ41" s="87"/>
      <c r="MSK41" s="87"/>
      <c r="MSL41" s="87"/>
      <c r="MSM41" s="87"/>
      <c r="MSN41" s="87"/>
      <c r="MSO41" s="87"/>
      <c r="MSP41" s="87"/>
      <c r="MSQ41" s="87"/>
      <c r="MSR41" s="87"/>
      <c r="MSS41" s="87"/>
      <c r="MST41" s="87"/>
      <c r="MSU41" s="87"/>
      <c r="MSV41" s="87"/>
      <c r="MSW41" s="87"/>
      <c r="MSX41" s="87"/>
      <c r="MSY41" s="87"/>
      <c r="MSZ41" s="87"/>
      <c r="MTA41" s="87"/>
      <c r="MTB41" s="87"/>
      <c r="MTC41" s="87"/>
      <c r="MTD41" s="87"/>
      <c r="MTE41" s="87"/>
      <c r="MTF41" s="87"/>
      <c r="MTG41" s="87"/>
      <c r="MTH41" s="87"/>
      <c r="MTI41" s="87"/>
      <c r="MTJ41" s="87"/>
      <c r="MTK41" s="87"/>
      <c r="MTL41" s="87"/>
      <c r="MTM41" s="87"/>
      <c r="MTN41" s="87"/>
      <c r="MTO41" s="87"/>
      <c r="MTP41" s="87"/>
      <c r="MTQ41" s="87"/>
      <c r="MTR41" s="87"/>
      <c r="MTS41" s="87"/>
      <c r="MTT41" s="87"/>
      <c r="MTU41" s="87"/>
      <c r="MTV41" s="87"/>
      <c r="MTW41" s="87"/>
      <c r="MTX41" s="87"/>
      <c r="MTY41" s="87"/>
      <c r="MTZ41" s="87"/>
      <c r="MUA41" s="87"/>
      <c r="MUB41" s="87"/>
      <c r="MUC41" s="87"/>
      <c r="MUD41" s="87"/>
      <c r="MUE41" s="87"/>
      <c r="MUF41" s="87"/>
      <c r="MUG41" s="87"/>
      <c r="MUH41" s="87"/>
      <c r="MUI41" s="87"/>
      <c r="MUJ41" s="87"/>
      <c r="MUK41" s="87"/>
      <c r="MUL41" s="87"/>
      <c r="MUM41" s="87"/>
      <c r="MUN41" s="87"/>
      <c r="MUO41" s="87"/>
      <c r="MUP41" s="87"/>
      <c r="MUQ41" s="87"/>
      <c r="MUR41" s="87"/>
      <c r="MUS41" s="87"/>
      <c r="MUT41" s="87"/>
      <c r="MUU41" s="87"/>
      <c r="MUV41" s="87"/>
      <c r="MUW41" s="87"/>
      <c r="MUX41" s="87"/>
      <c r="MUY41" s="87"/>
      <c r="MUZ41" s="87"/>
      <c r="MVA41" s="87"/>
      <c r="MVB41" s="87"/>
      <c r="MVC41" s="87"/>
      <c r="MVD41" s="87"/>
      <c r="MVE41" s="87"/>
      <c r="MVF41" s="87"/>
      <c r="MVG41" s="87"/>
      <c r="MVH41" s="87"/>
      <c r="MVI41" s="87"/>
      <c r="MVJ41" s="87"/>
      <c r="MVK41" s="87"/>
      <c r="MVL41" s="87"/>
      <c r="MVM41" s="87"/>
      <c r="MVN41" s="87"/>
      <c r="MVO41" s="87"/>
      <c r="MVP41" s="87"/>
      <c r="MVQ41" s="87"/>
      <c r="MVR41" s="87"/>
      <c r="MVS41" s="87"/>
      <c r="MVT41" s="87"/>
      <c r="MVU41" s="87"/>
      <c r="MVV41" s="87"/>
      <c r="MVW41" s="87"/>
      <c r="MVX41" s="87"/>
      <c r="MVY41" s="87"/>
      <c r="MVZ41" s="87"/>
      <c r="MWA41" s="87"/>
      <c r="MWB41" s="87"/>
      <c r="MWC41" s="87"/>
      <c r="MWD41" s="87"/>
      <c r="MWE41" s="87"/>
      <c r="MWF41" s="87"/>
      <c r="MWG41" s="87"/>
      <c r="MWH41" s="87"/>
      <c r="MWI41" s="87"/>
      <c r="MWJ41" s="87"/>
      <c r="MWK41" s="87"/>
      <c r="MWL41" s="87"/>
      <c r="MWM41" s="87"/>
      <c r="MWN41" s="87"/>
      <c r="MWO41" s="87"/>
      <c r="MWP41" s="87"/>
      <c r="MWQ41" s="87"/>
      <c r="MWR41" s="87"/>
      <c r="MWS41" s="87"/>
      <c r="MWT41" s="87"/>
      <c r="MWU41" s="87"/>
      <c r="MWV41" s="87"/>
      <c r="MWW41" s="87"/>
      <c r="MWX41" s="87"/>
      <c r="MWY41" s="87"/>
      <c r="MWZ41" s="87"/>
      <c r="MXA41" s="87"/>
      <c r="MXB41" s="87"/>
      <c r="MXC41" s="87"/>
      <c r="MXD41" s="87"/>
      <c r="MXE41" s="87"/>
      <c r="MXF41" s="87"/>
      <c r="MXG41" s="87"/>
      <c r="MXH41" s="87"/>
      <c r="MXI41" s="87"/>
      <c r="MXJ41" s="87"/>
      <c r="MXK41" s="87"/>
      <c r="MXL41" s="87"/>
      <c r="MXM41" s="87"/>
      <c r="MXN41" s="87"/>
      <c r="MXO41" s="87"/>
      <c r="MXP41" s="87"/>
      <c r="MXQ41" s="87"/>
      <c r="MXR41" s="87"/>
      <c r="MXS41" s="87"/>
      <c r="MXT41" s="87"/>
      <c r="MXU41" s="87"/>
      <c r="MXV41" s="87"/>
      <c r="MXW41" s="87"/>
      <c r="MXX41" s="87"/>
      <c r="MXY41" s="87"/>
      <c r="MXZ41" s="87"/>
      <c r="MYA41" s="87"/>
      <c r="MYB41" s="87"/>
      <c r="MYC41" s="87"/>
      <c r="MYD41" s="87"/>
      <c r="MYE41" s="87"/>
      <c r="MYF41" s="87"/>
      <c r="MYG41" s="87"/>
      <c r="MYH41" s="87"/>
      <c r="MYI41" s="87"/>
      <c r="MYJ41" s="87"/>
      <c r="MYK41" s="87"/>
      <c r="MYL41" s="87"/>
      <c r="MYM41" s="87"/>
      <c r="MYN41" s="87"/>
      <c r="MYO41" s="87"/>
      <c r="MYP41" s="87"/>
      <c r="MYQ41" s="87"/>
      <c r="MYR41" s="87"/>
      <c r="MYS41" s="87"/>
      <c r="MYT41" s="87"/>
      <c r="MYU41" s="87"/>
      <c r="MYV41" s="87"/>
      <c r="MYW41" s="87"/>
      <c r="MYX41" s="87"/>
      <c r="MYY41" s="87"/>
      <c r="MYZ41" s="87"/>
      <c r="MZA41" s="87"/>
      <c r="MZB41" s="87"/>
      <c r="MZC41" s="87"/>
      <c r="MZD41" s="87"/>
      <c r="MZE41" s="87"/>
      <c r="MZF41" s="87"/>
      <c r="MZG41" s="87"/>
      <c r="MZH41" s="87"/>
      <c r="MZI41" s="87"/>
      <c r="MZJ41" s="87"/>
      <c r="MZK41" s="87"/>
      <c r="MZL41" s="87"/>
      <c r="MZM41" s="87"/>
      <c r="MZN41" s="87"/>
      <c r="MZO41" s="87"/>
      <c r="MZP41" s="87"/>
      <c r="MZQ41" s="87"/>
      <c r="MZR41" s="87"/>
      <c r="MZS41" s="87"/>
      <c r="MZT41" s="87"/>
      <c r="MZU41" s="87"/>
      <c r="MZV41" s="87"/>
      <c r="MZW41" s="87"/>
      <c r="MZX41" s="87"/>
      <c r="MZY41" s="87"/>
      <c r="MZZ41" s="87"/>
      <c r="NAA41" s="87"/>
      <c r="NAB41" s="87"/>
      <c r="NAC41" s="87"/>
      <c r="NAD41" s="87"/>
      <c r="NAE41" s="87"/>
      <c r="NAF41" s="87"/>
      <c r="NAG41" s="87"/>
      <c r="NAH41" s="87"/>
      <c r="NAI41" s="87"/>
      <c r="NAJ41" s="87"/>
      <c r="NAK41" s="87"/>
      <c r="NAL41" s="87"/>
      <c r="NAM41" s="87"/>
      <c r="NAN41" s="87"/>
      <c r="NAO41" s="87"/>
      <c r="NAP41" s="87"/>
      <c r="NAQ41" s="87"/>
      <c r="NAR41" s="87"/>
      <c r="NAS41" s="87"/>
      <c r="NAT41" s="87"/>
      <c r="NAU41" s="87"/>
      <c r="NAV41" s="87"/>
      <c r="NAW41" s="87"/>
      <c r="NAX41" s="87"/>
      <c r="NAY41" s="87"/>
      <c r="NAZ41" s="87"/>
      <c r="NBA41" s="87"/>
      <c r="NBB41" s="87"/>
      <c r="NBC41" s="87"/>
      <c r="NBD41" s="87"/>
      <c r="NBE41" s="87"/>
      <c r="NBF41" s="87"/>
      <c r="NBG41" s="87"/>
      <c r="NBH41" s="87"/>
      <c r="NBI41" s="87"/>
      <c r="NBJ41" s="87"/>
      <c r="NBK41" s="87"/>
      <c r="NBL41" s="87"/>
      <c r="NBM41" s="87"/>
      <c r="NBN41" s="87"/>
      <c r="NBO41" s="87"/>
      <c r="NBP41" s="87"/>
      <c r="NBQ41" s="87"/>
      <c r="NBR41" s="87"/>
      <c r="NBS41" s="87"/>
      <c r="NBT41" s="87"/>
      <c r="NBU41" s="87"/>
      <c r="NBV41" s="87"/>
      <c r="NBW41" s="87"/>
      <c r="NBX41" s="87"/>
      <c r="NBY41" s="87"/>
      <c r="NBZ41" s="87"/>
      <c r="NCA41" s="87"/>
      <c r="NCB41" s="87"/>
      <c r="NCC41" s="87"/>
      <c r="NCD41" s="87"/>
      <c r="NCE41" s="87"/>
      <c r="NCF41" s="87"/>
      <c r="NCG41" s="87"/>
      <c r="NCH41" s="87"/>
      <c r="NCI41" s="87"/>
      <c r="NCJ41" s="87"/>
      <c r="NCK41" s="87"/>
      <c r="NCL41" s="87"/>
      <c r="NCM41" s="87"/>
      <c r="NCN41" s="87"/>
      <c r="NCO41" s="87"/>
      <c r="NCP41" s="87"/>
      <c r="NCQ41" s="87"/>
      <c r="NCR41" s="87"/>
      <c r="NCS41" s="87"/>
      <c r="NCT41" s="87"/>
      <c r="NCU41" s="87"/>
      <c r="NCV41" s="87"/>
      <c r="NCW41" s="87"/>
      <c r="NCX41" s="87"/>
      <c r="NCY41" s="87"/>
      <c r="NCZ41" s="87"/>
      <c r="NDA41" s="87"/>
      <c r="NDB41" s="87"/>
      <c r="NDC41" s="87"/>
      <c r="NDD41" s="87"/>
      <c r="NDE41" s="87"/>
      <c r="NDF41" s="87"/>
      <c r="NDG41" s="87"/>
      <c r="NDH41" s="87"/>
      <c r="NDI41" s="87"/>
      <c r="NDJ41" s="87"/>
      <c r="NDK41" s="87"/>
      <c r="NDL41" s="87"/>
      <c r="NDM41" s="87"/>
      <c r="NDN41" s="87"/>
      <c r="NDO41" s="87"/>
      <c r="NDP41" s="87"/>
      <c r="NDQ41" s="87"/>
      <c r="NDR41" s="87"/>
      <c r="NDS41" s="87"/>
      <c r="NDT41" s="87"/>
      <c r="NDU41" s="87"/>
      <c r="NDV41" s="87"/>
      <c r="NDW41" s="87"/>
      <c r="NDX41" s="87"/>
      <c r="NDY41" s="87"/>
      <c r="NDZ41" s="87"/>
      <c r="NEA41" s="87"/>
      <c r="NEB41" s="87"/>
      <c r="NEC41" s="87"/>
      <c r="NED41" s="87"/>
      <c r="NEE41" s="87"/>
      <c r="NEF41" s="87"/>
      <c r="NEG41" s="87"/>
      <c r="NEH41" s="87"/>
      <c r="NEI41" s="87"/>
      <c r="NEJ41" s="87"/>
      <c r="NEK41" s="87"/>
      <c r="NEL41" s="87"/>
      <c r="NEM41" s="87"/>
      <c r="NEN41" s="87"/>
      <c r="NEO41" s="87"/>
      <c r="NEP41" s="87"/>
      <c r="NEQ41" s="87"/>
      <c r="NER41" s="87"/>
      <c r="NES41" s="87"/>
      <c r="NET41" s="87"/>
      <c r="NEU41" s="87"/>
      <c r="NEV41" s="87"/>
      <c r="NEW41" s="87"/>
      <c r="NEX41" s="87"/>
      <c r="NEY41" s="87"/>
      <c r="NEZ41" s="87"/>
      <c r="NFA41" s="87"/>
      <c r="NFB41" s="87"/>
      <c r="NFC41" s="87"/>
      <c r="NFD41" s="87"/>
      <c r="NFE41" s="87"/>
      <c r="NFF41" s="87"/>
      <c r="NFG41" s="87"/>
      <c r="NFH41" s="87"/>
      <c r="NFI41" s="87"/>
      <c r="NFJ41" s="87"/>
      <c r="NFK41" s="87"/>
      <c r="NFL41" s="87"/>
      <c r="NFM41" s="87"/>
      <c r="NFN41" s="87"/>
      <c r="NFO41" s="87"/>
      <c r="NFP41" s="87"/>
      <c r="NFQ41" s="87"/>
      <c r="NFR41" s="87"/>
      <c r="NFS41" s="87"/>
      <c r="NFT41" s="87"/>
      <c r="NFU41" s="87"/>
      <c r="NFV41" s="87"/>
      <c r="NFW41" s="87"/>
      <c r="NFX41" s="87"/>
      <c r="NFY41" s="87"/>
      <c r="NFZ41" s="87"/>
      <c r="NGA41" s="87"/>
      <c r="NGB41" s="87"/>
      <c r="NGC41" s="87"/>
      <c r="NGD41" s="87"/>
      <c r="NGE41" s="87"/>
      <c r="NGF41" s="87"/>
      <c r="NGG41" s="87"/>
      <c r="NGH41" s="87"/>
      <c r="NGI41" s="87"/>
      <c r="NGJ41" s="87"/>
      <c r="NGK41" s="87"/>
      <c r="NGL41" s="87"/>
      <c r="NGM41" s="87"/>
      <c r="NGN41" s="87"/>
      <c r="NGO41" s="87"/>
      <c r="NGP41" s="87"/>
      <c r="NGQ41" s="87"/>
      <c r="NGR41" s="87"/>
      <c r="NGS41" s="87"/>
      <c r="NGT41" s="87"/>
      <c r="NGU41" s="87"/>
      <c r="NGV41" s="87"/>
      <c r="NGW41" s="87"/>
      <c r="NGX41" s="87"/>
      <c r="NGY41" s="87"/>
      <c r="NGZ41" s="87"/>
      <c r="NHA41" s="87"/>
      <c r="NHB41" s="87"/>
      <c r="NHC41" s="87"/>
      <c r="NHD41" s="87"/>
      <c r="NHE41" s="87"/>
      <c r="NHF41" s="87"/>
      <c r="NHG41" s="87"/>
      <c r="NHH41" s="87"/>
      <c r="NHI41" s="87"/>
      <c r="NHJ41" s="87"/>
      <c r="NHK41" s="87"/>
      <c r="NHL41" s="87"/>
      <c r="NHM41" s="87"/>
      <c r="NHN41" s="87"/>
      <c r="NHO41" s="87"/>
      <c r="NHP41" s="87"/>
      <c r="NHQ41" s="87"/>
      <c r="NHR41" s="87"/>
      <c r="NHS41" s="87"/>
      <c r="NHT41" s="87"/>
      <c r="NHU41" s="87"/>
      <c r="NHV41" s="87"/>
      <c r="NHW41" s="87"/>
      <c r="NHX41" s="87"/>
      <c r="NHY41" s="87"/>
      <c r="NHZ41" s="87"/>
      <c r="NIA41" s="87"/>
      <c r="NIB41" s="87"/>
      <c r="NIC41" s="87"/>
      <c r="NID41" s="87"/>
      <c r="NIE41" s="87"/>
      <c r="NIF41" s="87"/>
      <c r="NIG41" s="87"/>
      <c r="NIH41" s="87"/>
      <c r="NII41" s="87"/>
      <c r="NIJ41" s="87"/>
      <c r="NIK41" s="87"/>
      <c r="NIL41" s="87"/>
      <c r="NIM41" s="87"/>
      <c r="NIN41" s="87"/>
      <c r="NIO41" s="87"/>
      <c r="NIP41" s="87"/>
      <c r="NIQ41" s="87"/>
      <c r="NIR41" s="87"/>
      <c r="NIS41" s="87"/>
      <c r="NIT41" s="87"/>
      <c r="NIU41" s="87"/>
      <c r="NIV41" s="87"/>
      <c r="NIW41" s="87"/>
      <c r="NIX41" s="87"/>
      <c r="NIY41" s="87"/>
      <c r="NIZ41" s="87"/>
      <c r="NJA41" s="87"/>
      <c r="NJB41" s="87"/>
      <c r="NJC41" s="87"/>
      <c r="NJD41" s="87"/>
      <c r="NJE41" s="87"/>
      <c r="NJF41" s="87"/>
      <c r="NJG41" s="87"/>
      <c r="NJH41" s="87"/>
      <c r="NJI41" s="87"/>
      <c r="NJJ41" s="87"/>
      <c r="NJK41" s="87"/>
      <c r="NJL41" s="87"/>
      <c r="NJM41" s="87"/>
      <c r="NJN41" s="87"/>
      <c r="NJO41" s="87"/>
      <c r="NJP41" s="87"/>
      <c r="NJQ41" s="87"/>
      <c r="NJR41" s="87"/>
      <c r="NJS41" s="87"/>
      <c r="NJT41" s="87"/>
      <c r="NJU41" s="87"/>
      <c r="NJV41" s="87"/>
      <c r="NJW41" s="87"/>
      <c r="NJX41" s="87"/>
      <c r="NJY41" s="87"/>
      <c r="NJZ41" s="87"/>
      <c r="NKA41" s="87"/>
      <c r="NKB41" s="87"/>
      <c r="NKC41" s="87"/>
      <c r="NKD41" s="87"/>
      <c r="NKE41" s="87"/>
      <c r="NKF41" s="87"/>
      <c r="NKG41" s="87"/>
      <c r="NKH41" s="87"/>
      <c r="NKI41" s="87"/>
      <c r="NKJ41" s="87"/>
      <c r="NKK41" s="87"/>
      <c r="NKL41" s="87"/>
      <c r="NKM41" s="87"/>
      <c r="NKN41" s="87"/>
      <c r="NKO41" s="87"/>
      <c r="NKP41" s="87"/>
      <c r="NKQ41" s="87"/>
      <c r="NKR41" s="87"/>
      <c r="NKS41" s="87"/>
      <c r="NKT41" s="87"/>
      <c r="NKU41" s="87"/>
      <c r="NKV41" s="87"/>
      <c r="NKW41" s="87"/>
      <c r="NKX41" s="87"/>
      <c r="NKY41" s="87"/>
      <c r="NKZ41" s="87"/>
      <c r="NLA41" s="87"/>
      <c r="NLB41" s="87"/>
      <c r="NLC41" s="87"/>
      <c r="NLD41" s="87"/>
      <c r="NLE41" s="87"/>
      <c r="NLF41" s="87"/>
      <c r="NLG41" s="87"/>
      <c r="NLH41" s="87"/>
      <c r="NLI41" s="87"/>
      <c r="NLJ41" s="87"/>
      <c r="NLK41" s="87"/>
      <c r="NLL41" s="87"/>
      <c r="NLM41" s="87"/>
      <c r="NLN41" s="87"/>
      <c r="NLO41" s="87"/>
      <c r="NLP41" s="87"/>
      <c r="NLQ41" s="87"/>
      <c r="NLR41" s="87"/>
      <c r="NLS41" s="87"/>
      <c r="NLT41" s="87"/>
      <c r="NLU41" s="87"/>
      <c r="NLV41" s="87"/>
      <c r="NLW41" s="87"/>
      <c r="NLX41" s="87"/>
      <c r="NLY41" s="87"/>
      <c r="NLZ41" s="87"/>
      <c r="NMA41" s="87"/>
      <c r="NMB41" s="87"/>
      <c r="NMC41" s="87"/>
      <c r="NMD41" s="87"/>
      <c r="NME41" s="87"/>
      <c r="NMF41" s="87"/>
      <c r="NMG41" s="87"/>
      <c r="NMH41" s="87"/>
      <c r="NMI41" s="87"/>
      <c r="NMJ41" s="87"/>
      <c r="NMK41" s="87"/>
      <c r="NML41" s="87"/>
      <c r="NMM41" s="87"/>
      <c r="NMN41" s="87"/>
      <c r="NMO41" s="87"/>
      <c r="NMP41" s="87"/>
      <c r="NMQ41" s="87"/>
      <c r="NMR41" s="87"/>
      <c r="NMS41" s="87"/>
      <c r="NMT41" s="87"/>
      <c r="NMU41" s="87"/>
      <c r="NMV41" s="87"/>
      <c r="NMW41" s="87"/>
      <c r="NMX41" s="87"/>
      <c r="NMY41" s="87"/>
      <c r="NMZ41" s="87"/>
      <c r="NNA41" s="87"/>
      <c r="NNB41" s="87"/>
      <c r="NNC41" s="87"/>
      <c r="NND41" s="87"/>
      <c r="NNE41" s="87"/>
      <c r="NNF41" s="87"/>
      <c r="NNG41" s="87"/>
      <c r="NNH41" s="87"/>
      <c r="NNI41" s="87"/>
      <c r="NNJ41" s="87"/>
      <c r="NNK41" s="87"/>
      <c r="NNL41" s="87"/>
      <c r="NNM41" s="87"/>
      <c r="NNN41" s="87"/>
      <c r="NNO41" s="87"/>
      <c r="NNP41" s="87"/>
      <c r="NNQ41" s="87"/>
      <c r="NNR41" s="87"/>
      <c r="NNS41" s="87"/>
      <c r="NNT41" s="87"/>
      <c r="NNU41" s="87"/>
      <c r="NNV41" s="87"/>
      <c r="NNW41" s="87"/>
      <c r="NNX41" s="87"/>
      <c r="NNY41" s="87"/>
      <c r="NNZ41" s="87"/>
      <c r="NOA41" s="87"/>
      <c r="NOB41" s="87"/>
      <c r="NOC41" s="87"/>
      <c r="NOD41" s="87"/>
      <c r="NOE41" s="87"/>
      <c r="NOF41" s="87"/>
      <c r="NOG41" s="87"/>
      <c r="NOH41" s="87"/>
      <c r="NOI41" s="87"/>
      <c r="NOJ41" s="87"/>
      <c r="NOK41" s="87"/>
      <c r="NOL41" s="87"/>
      <c r="NOM41" s="87"/>
      <c r="NON41" s="87"/>
      <c r="NOO41" s="87"/>
      <c r="NOP41" s="87"/>
      <c r="NOQ41" s="87"/>
      <c r="NOR41" s="87"/>
      <c r="NOS41" s="87"/>
      <c r="NOT41" s="87"/>
      <c r="NOU41" s="87"/>
      <c r="NOV41" s="87"/>
      <c r="NOW41" s="87"/>
      <c r="NOX41" s="87"/>
      <c r="NOY41" s="87"/>
      <c r="NOZ41" s="87"/>
      <c r="NPA41" s="87"/>
      <c r="NPB41" s="87"/>
      <c r="NPC41" s="87"/>
      <c r="NPD41" s="87"/>
      <c r="NPE41" s="87"/>
      <c r="NPF41" s="87"/>
      <c r="NPG41" s="87"/>
      <c r="NPH41" s="87"/>
      <c r="NPI41" s="87"/>
      <c r="NPJ41" s="87"/>
      <c r="NPK41" s="87"/>
      <c r="NPL41" s="87"/>
      <c r="NPM41" s="87"/>
      <c r="NPN41" s="87"/>
      <c r="NPO41" s="87"/>
      <c r="NPP41" s="87"/>
      <c r="NPQ41" s="87"/>
      <c r="NPR41" s="87"/>
      <c r="NPS41" s="87"/>
      <c r="NPT41" s="87"/>
      <c r="NPU41" s="87"/>
      <c r="NPV41" s="87"/>
      <c r="NPW41" s="87"/>
      <c r="NPX41" s="87"/>
      <c r="NPY41" s="87"/>
      <c r="NPZ41" s="87"/>
      <c r="NQA41" s="87"/>
      <c r="NQB41" s="87"/>
      <c r="NQC41" s="87"/>
      <c r="NQD41" s="87"/>
      <c r="NQE41" s="87"/>
      <c r="NQF41" s="87"/>
      <c r="NQG41" s="87"/>
      <c r="NQH41" s="87"/>
      <c r="NQI41" s="87"/>
      <c r="NQJ41" s="87"/>
      <c r="NQK41" s="87"/>
      <c r="NQL41" s="87"/>
      <c r="NQM41" s="87"/>
      <c r="NQN41" s="87"/>
      <c r="NQO41" s="87"/>
      <c r="NQP41" s="87"/>
      <c r="NQQ41" s="87"/>
      <c r="NQR41" s="87"/>
      <c r="NQS41" s="87"/>
      <c r="NQT41" s="87"/>
      <c r="NQU41" s="87"/>
      <c r="NQV41" s="87"/>
      <c r="NQW41" s="87"/>
      <c r="NQX41" s="87"/>
      <c r="NQY41" s="87"/>
      <c r="NQZ41" s="87"/>
      <c r="NRA41" s="87"/>
      <c r="NRB41" s="87"/>
      <c r="NRC41" s="87"/>
      <c r="NRD41" s="87"/>
      <c r="NRE41" s="87"/>
      <c r="NRF41" s="87"/>
      <c r="NRG41" s="87"/>
      <c r="NRH41" s="87"/>
      <c r="NRI41" s="87"/>
      <c r="NRJ41" s="87"/>
      <c r="NRK41" s="87"/>
      <c r="NRL41" s="87"/>
      <c r="NRM41" s="87"/>
      <c r="NRN41" s="87"/>
      <c r="NRO41" s="87"/>
      <c r="NRP41" s="87"/>
      <c r="NRQ41" s="87"/>
      <c r="NRR41" s="87"/>
      <c r="NRS41" s="87"/>
      <c r="NRT41" s="87"/>
      <c r="NRU41" s="87"/>
      <c r="NRV41" s="87"/>
      <c r="NRW41" s="87"/>
      <c r="NRX41" s="87"/>
      <c r="NRY41" s="87"/>
      <c r="NRZ41" s="87"/>
      <c r="NSA41" s="87"/>
      <c r="NSB41" s="87"/>
      <c r="NSC41" s="87"/>
      <c r="NSD41" s="87"/>
      <c r="NSE41" s="87"/>
      <c r="NSF41" s="87"/>
      <c r="NSG41" s="87"/>
      <c r="NSH41" s="87"/>
      <c r="NSI41" s="87"/>
      <c r="NSJ41" s="87"/>
      <c r="NSK41" s="87"/>
      <c r="NSL41" s="87"/>
      <c r="NSM41" s="87"/>
      <c r="NSN41" s="87"/>
      <c r="NSO41" s="87"/>
      <c r="NSP41" s="87"/>
      <c r="NSQ41" s="87"/>
      <c r="NSR41" s="87"/>
      <c r="NSS41" s="87"/>
      <c r="NST41" s="87"/>
      <c r="NSU41" s="87"/>
      <c r="NSV41" s="87"/>
      <c r="NSW41" s="87"/>
      <c r="NSX41" s="87"/>
      <c r="NSY41" s="87"/>
      <c r="NSZ41" s="87"/>
      <c r="NTA41" s="87"/>
      <c r="NTB41" s="87"/>
      <c r="NTC41" s="87"/>
      <c r="NTD41" s="87"/>
      <c r="NTE41" s="87"/>
      <c r="NTF41" s="87"/>
      <c r="NTG41" s="87"/>
      <c r="NTH41" s="87"/>
      <c r="NTI41" s="87"/>
      <c r="NTJ41" s="87"/>
      <c r="NTK41" s="87"/>
      <c r="NTL41" s="87"/>
      <c r="NTM41" s="87"/>
      <c r="NTN41" s="87"/>
      <c r="NTO41" s="87"/>
      <c r="NTP41" s="87"/>
      <c r="NTQ41" s="87"/>
      <c r="NTR41" s="87"/>
      <c r="NTS41" s="87"/>
      <c r="NTT41" s="87"/>
      <c r="NTU41" s="87"/>
      <c r="NTV41" s="87"/>
      <c r="NTW41" s="87"/>
      <c r="NTX41" s="87"/>
      <c r="NTY41" s="87"/>
      <c r="NTZ41" s="87"/>
      <c r="NUA41" s="87"/>
      <c r="NUB41" s="87"/>
      <c r="NUC41" s="87"/>
      <c r="NUD41" s="87"/>
      <c r="NUE41" s="87"/>
      <c r="NUF41" s="87"/>
      <c r="NUG41" s="87"/>
      <c r="NUH41" s="87"/>
      <c r="NUI41" s="87"/>
      <c r="NUJ41" s="87"/>
      <c r="NUK41" s="87"/>
      <c r="NUL41" s="87"/>
      <c r="NUM41" s="87"/>
      <c r="NUN41" s="87"/>
      <c r="NUO41" s="87"/>
      <c r="NUP41" s="87"/>
      <c r="NUQ41" s="87"/>
      <c r="NUR41" s="87"/>
      <c r="NUS41" s="87"/>
      <c r="NUT41" s="87"/>
      <c r="NUU41" s="87"/>
      <c r="NUV41" s="87"/>
      <c r="NUW41" s="87"/>
      <c r="NUX41" s="87"/>
      <c r="NUY41" s="87"/>
      <c r="NUZ41" s="87"/>
      <c r="NVA41" s="87"/>
      <c r="NVB41" s="87"/>
      <c r="NVC41" s="87"/>
      <c r="NVD41" s="87"/>
      <c r="NVE41" s="87"/>
      <c r="NVF41" s="87"/>
      <c r="NVG41" s="87"/>
      <c r="NVH41" s="87"/>
      <c r="NVI41" s="87"/>
      <c r="NVJ41" s="87"/>
      <c r="NVK41" s="87"/>
      <c r="NVL41" s="87"/>
      <c r="NVM41" s="87"/>
      <c r="NVN41" s="87"/>
      <c r="NVO41" s="87"/>
      <c r="NVP41" s="87"/>
      <c r="NVQ41" s="87"/>
      <c r="NVR41" s="87"/>
      <c r="NVS41" s="87"/>
      <c r="NVT41" s="87"/>
      <c r="NVU41" s="87"/>
      <c r="NVV41" s="87"/>
      <c r="NVW41" s="87"/>
      <c r="NVX41" s="87"/>
      <c r="NVY41" s="87"/>
      <c r="NVZ41" s="87"/>
      <c r="NWA41" s="87"/>
      <c r="NWB41" s="87"/>
      <c r="NWC41" s="87"/>
      <c r="NWD41" s="87"/>
      <c r="NWE41" s="87"/>
      <c r="NWF41" s="87"/>
      <c r="NWG41" s="87"/>
      <c r="NWH41" s="87"/>
      <c r="NWI41" s="87"/>
      <c r="NWJ41" s="87"/>
      <c r="NWK41" s="87"/>
      <c r="NWL41" s="87"/>
      <c r="NWM41" s="87"/>
      <c r="NWN41" s="87"/>
      <c r="NWO41" s="87"/>
      <c r="NWP41" s="87"/>
      <c r="NWQ41" s="87"/>
      <c r="NWR41" s="87"/>
      <c r="NWS41" s="87"/>
      <c r="NWT41" s="87"/>
      <c r="NWU41" s="87"/>
      <c r="NWV41" s="87"/>
      <c r="NWW41" s="87"/>
      <c r="NWX41" s="87"/>
      <c r="NWY41" s="87"/>
      <c r="NWZ41" s="87"/>
      <c r="NXA41" s="87"/>
      <c r="NXB41" s="87"/>
      <c r="NXC41" s="87"/>
      <c r="NXD41" s="87"/>
      <c r="NXE41" s="87"/>
      <c r="NXF41" s="87"/>
      <c r="NXG41" s="87"/>
      <c r="NXH41" s="87"/>
      <c r="NXI41" s="87"/>
      <c r="NXJ41" s="87"/>
      <c r="NXK41" s="87"/>
      <c r="NXL41" s="87"/>
      <c r="NXM41" s="87"/>
      <c r="NXN41" s="87"/>
      <c r="NXO41" s="87"/>
      <c r="NXP41" s="87"/>
      <c r="NXQ41" s="87"/>
      <c r="NXR41" s="87"/>
      <c r="NXS41" s="87"/>
      <c r="NXT41" s="87"/>
      <c r="NXU41" s="87"/>
      <c r="NXV41" s="87"/>
      <c r="NXW41" s="87"/>
      <c r="NXX41" s="87"/>
      <c r="NXY41" s="87"/>
      <c r="NXZ41" s="87"/>
      <c r="NYA41" s="87"/>
      <c r="NYB41" s="87"/>
      <c r="NYC41" s="87"/>
      <c r="NYD41" s="87"/>
      <c r="NYE41" s="87"/>
      <c r="NYF41" s="87"/>
      <c r="NYG41" s="87"/>
      <c r="NYH41" s="87"/>
      <c r="NYI41" s="87"/>
      <c r="NYJ41" s="87"/>
      <c r="NYK41" s="87"/>
      <c r="NYL41" s="87"/>
      <c r="NYM41" s="87"/>
      <c r="NYN41" s="87"/>
      <c r="NYO41" s="87"/>
      <c r="NYP41" s="87"/>
      <c r="NYQ41" s="87"/>
      <c r="NYR41" s="87"/>
      <c r="NYS41" s="87"/>
      <c r="NYT41" s="87"/>
      <c r="NYU41" s="87"/>
      <c r="NYV41" s="87"/>
      <c r="NYW41" s="87"/>
      <c r="NYX41" s="87"/>
      <c r="NYY41" s="87"/>
      <c r="NYZ41" s="87"/>
      <c r="NZA41" s="87"/>
      <c r="NZB41" s="87"/>
      <c r="NZC41" s="87"/>
      <c r="NZD41" s="87"/>
      <c r="NZE41" s="87"/>
      <c r="NZF41" s="87"/>
      <c r="NZG41" s="87"/>
      <c r="NZH41" s="87"/>
      <c r="NZI41" s="87"/>
      <c r="NZJ41" s="87"/>
      <c r="NZK41" s="87"/>
      <c r="NZL41" s="87"/>
      <c r="NZM41" s="87"/>
      <c r="NZN41" s="87"/>
      <c r="NZO41" s="87"/>
      <c r="NZP41" s="87"/>
      <c r="NZQ41" s="87"/>
      <c r="NZR41" s="87"/>
      <c r="NZS41" s="87"/>
      <c r="NZT41" s="87"/>
      <c r="NZU41" s="87"/>
      <c r="NZV41" s="87"/>
      <c r="NZW41" s="87"/>
      <c r="NZX41" s="87"/>
      <c r="NZY41" s="87"/>
      <c r="NZZ41" s="87"/>
      <c r="OAA41" s="87"/>
      <c r="OAB41" s="87"/>
      <c r="OAC41" s="87"/>
      <c r="OAD41" s="87"/>
      <c r="OAE41" s="87"/>
      <c r="OAF41" s="87"/>
      <c r="OAG41" s="87"/>
      <c r="OAH41" s="87"/>
      <c r="OAI41" s="87"/>
      <c r="OAJ41" s="87"/>
      <c r="OAK41" s="87"/>
      <c r="OAL41" s="87"/>
      <c r="OAM41" s="87"/>
      <c r="OAN41" s="87"/>
      <c r="OAO41" s="87"/>
      <c r="OAP41" s="87"/>
      <c r="OAQ41" s="87"/>
      <c r="OAR41" s="87"/>
      <c r="OAS41" s="87"/>
      <c r="OAT41" s="87"/>
      <c r="OAU41" s="87"/>
      <c r="OAV41" s="87"/>
      <c r="OAW41" s="87"/>
      <c r="OAX41" s="87"/>
      <c r="OAY41" s="87"/>
      <c r="OAZ41" s="87"/>
      <c r="OBA41" s="87"/>
      <c r="OBB41" s="87"/>
      <c r="OBC41" s="87"/>
      <c r="OBD41" s="87"/>
      <c r="OBE41" s="87"/>
      <c r="OBF41" s="87"/>
      <c r="OBG41" s="87"/>
      <c r="OBH41" s="87"/>
      <c r="OBI41" s="87"/>
      <c r="OBJ41" s="87"/>
      <c r="OBK41" s="87"/>
      <c r="OBL41" s="87"/>
      <c r="OBM41" s="87"/>
      <c r="OBN41" s="87"/>
      <c r="OBO41" s="87"/>
      <c r="OBP41" s="87"/>
      <c r="OBQ41" s="87"/>
      <c r="OBR41" s="87"/>
      <c r="OBS41" s="87"/>
      <c r="OBT41" s="87"/>
      <c r="OBU41" s="87"/>
      <c r="OBV41" s="87"/>
      <c r="OBW41" s="87"/>
      <c r="OBX41" s="87"/>
      <c r="OBY41" s="87"/>
      <c r="OBZ41" s="87"/>
      <c r="OCA41" s="87"/>
      <c r="OCB41" s="87"/>
      <c r="OCC41" s="87"/>
      <c r="OCD41" s="87"/>
      <c r="OCE41" s="87"/>
      <c r="OCF41" s="87"/>
      <c r="OCG41" s="87"/>
      <c r="OCH41" s="87"/>
      <c r="OCI41" s="87"/>
      <c r="OCJ41" s="87"/>
      <c r="OCK41" s="87"/>
      <c r="OCL41" s="87"/>
      <c r="OCM41" s="87"/>
      <c r="OCN41" s="87"/>
      <c r="OCO41" s="87"/>
      <c r="OCP41" s="87"/>
      <c r="OCQ41" s="87"/>
      <c r="OCR41" s="87"/>
      <c r="OCS41" s="87"/>
      <c r="OCT41" s="87"/>
      <c r="OCU41" s="87"/>
      <c r="OCV41" s="87"/>
      <c r="OCW41" s="87"/>
      <c r="OCX41" s="87"/>
      <c r="OCY41" s="87"/>
      <c r="OCZ41" s="87"/>
      <c r="ODA41" s="87"/>
      <c r="ODB41" s="87"/>
      <c r="ODC41" s="87"/>
      <c r="ODD41" s="87"/>
      <c r="ODE41" s="87"/>
      <c r="ODF41" s="87"/>
      <c r="ODG41" s="87"/>
      <c r="ODH41" s="87"/>
      <c r="ODI41" s="87"/>
      <c r="ODJ41" s="87"/>
      <c r="ODK41" s="87"/>
      <c r="ODL41" s="87"/>
      <c r="ODM41" s="87"/>
      <c r="ODN41" s="87"/>
      <c r="ODO41" s="87"/>
      <c r="ODP41" s="87"/>
      <c r="ODQ41" s="87"/>
      <c r="ODR41" s="87"/>
      <c r="ODS41" s="87"/>
      <c r="ODT41" s="87"/>
      <c r="ODU41" s="87"/>
      <c r="ODV41" s="87"/>
      <c r="ODW41" s="87"/>
      <c r="ODX41" s="87"/>
      <c r="ODY41" s="87"/>
      <c r="ODZ41" s="87"/>
      <c r="OEA41" s="87"/>
      <c r="OEB41" s="87"/>
      <c r="OEC41" s="87"/>
      <c r="OED41" s="87"/>
      <c r="OEE41" s="87"/>
      <c r="OEF41" s="87"/>
      <c r="OEG41" s="87"/>
      <c r="OEH41" s="87"/>
      <c r="OEI41" s="87"/>
      <c r="OEJ41" s="87"/>
      <c r="OEK41" s="87"/>
      <c r="OEL41" s="87"/>
      <c r="OEM41" s="87"/>
      <c r="OEN41" s="87"/>
      <c r="OEO41" s="87"/>
      <c r="OEP41" s="87"/>
      <c r="OEQ41" s="87"/>
      <c r="OER41" s="87"/>
      <c r="OES41" s="87"/>
      <c r="OET41" s="87"/>
      <c r="OEU41" s="87"/>
      <c r="OEV41" s="87"/>
      <c r="OEW41" s="87"/>
      <c r="OEX41" s="87"/>
      <c r="OEY41" s="87"/>
      <c r="OEZ41" s="87"/>
      <c r="OFA41" s="87"/>
      <c r="OFB41" s="87"/>
      <c r="OFC41" s="87"/>
      <c r="OFD41" s="87"/>
      <c r="OFE41" s="87"/>
      <c r="OFF41" s="87"/>
      <c r="OFG41" s="87"/>
      <c r="OFH41" s="87"/>
      <c r="OFI41" s="87"/>
      <c r="OFJ41" s="87"/>
      <c r="OFK41" s="87"/>
      <c r="OFL41" s="87"/>
      <c r="OFM41" s="87"/>
      <c r="OFN41" s="87"/>
      <c r="OFO41" s="87"/>
      <c r="OFP41" s="87"/>
      <c r="OFQ41" s="87"/>
      <c r="OFR41" s="87"/>
      <c r="OFS41" s="87"/>
      <c r="OFT41" s="87"/>
      <c r="OFU41" s="87"/>
      <c r="OFV41" s="87"/>
      <c r="OFW41" s="87"/>
      <c r="OFX41" s="87"/>
      <c r="OFY41" s="87"/>
      <c r="OFZ41" s="87"/>
      <c r="OGA41" s="87"/>
      <c r="OGB41" s="87"/>
      <c r="OGC41" s="87"/>
      <c r="OGD41" s="87"/>
      <c r="OGE41" s="87"/>
      <c r="OGF41" s="87"/>
      <c r="OGG41" s="87"/>
      <c r="OGH41" s="87"/>
      <c r="OGI41" s="87"/>
      <c r="OGJ41" s="87"/>
      <c r="OGK41" s="87"/>
      <c r="OGL41" s="87"/>
      <c r="OGM41" s="87"/>
      <c r="OGN41" s="87"/>
      <c r="OGO41" s="87"/>
      <c r="OGP41" s="87"/>
      <c r="OGQ41" s="87"/>
      <c r="OGR41" s="87"/>
      <c r="OGS41" s="87"/>
      <c r="OGT41" s="87"/>
      <c r="OGU41" s="87"/>
      <c r="OGV41" s="87"/>
      <c r="OGW41" s="87"/>
      <c r="OGX41" s="87"/>
      <c r="OGY41" s="87"/>
      <c r="OGZ41" s="87"/>
      <c r="OHA41" s="87"/>
      <c r="OHB41" s="87"/>
      <c r="OHC41" s="87"/>
      <c r="OHD41" s="87"/>
      <c r="OHE41" s="87"/>
      <c r="OHF41" s="87"/>
      <c r="OHG41" s="87"/>
      <c r="OHH41" s="87"/>
      <c r="OHI41" s="87"/>
      <c r="OHJ41" s="87"/>
      <c r="OHK41" s="87"/>
      <c r="OHL41" s="87"/>
      <c r="OHM41" s="87"/>
      <c r="OHN41" s="87"/>
      <c r="OHO41" s="87"/>
      <c r="OHP41" s="87"/>
      <c r="OHQ41" s="87"/>
      <c r="OHR41" s="87"/>
      <c r="OHS41" s="87"/>
      <c r="OHT41" s="87"/>
      <c r="OHU41" s="87"/>
      <c r="OHV41" s="87"/>
      <c r="OHW41" s="87"/>
      <c r="OHX41" s="87"/>
      <c r="OHY41" s="87"/>
      <c r="OHZ41" s="87"/>
      <c r="OIA41" s="87"/>
      <c r="OIB41" s="87"/>
      <c r="OIC41" s="87"/>
      <c r="OID41" s="87"/>
      <c r="OIE41" s="87"/>
      <c r="OIF41" s="87"/>
      <c r="OIG41" s="87"/>
      <c r="OIH41" s="87"/>
      <c r="OII41" s="87"/>
      <c r="OIJ41" s="87"/>
      <c r="OIK41" s="87"/>
      <c r="OIL41" s="87"/>
      <c r="OIM41" s="87"/>
      <c r="OIN41" s="87"/>
      <c r="OIO41" s="87"/>
      <c r="OIP41" s="87"/>
      <c r="OIQ41" s="87"/>
      <c r="OIR41" s="87"/>
      <c r="OIS41" s="87"/>
      <c r="OIT41" s="87"/>
      <c r="OIU41" s="87"/>
      <c r="OIV41" s="87"/>
      <c r="OIW41" s="87"/>
      <c r="OIX41" s="87"/>
      <c r="OIY41" s="87"/>
      <c r="OIZ41" s="87"/>
      <c r="OJA41" s="87"/>
      <c r="OJB41" s="87"/>
      <c r="OJC41" s="87"/>
      <c r="OJD41" s="87"/>
      <c r="OJE41" s="87"/>
      <c r="OJF41" s="87"/>
      <c r="OJG41" s="87"/>
      <c r="OJH41" s="87"/>
      <c r="OJI41" s="87"/>
      <c r="OJJ41" s="87"/>
      <c r="OJK41" s="87"/>
      <c r="OJL41" s="87"/>
      <c r="OJM41" s="87"/>
      <c r="OJN41" s="87"/>
      <c r="OJO41" s="87"/>
      <c r="OJP41" s="87"/>
      <c r="OJQ41" s="87"/>
      <c r="OJR41" s="87"/>
      <c r="OJS41" s="87"/>
      <c r="OJT41" s="87"/>
      <c r="OJU41" s="87"/>
      <c r="OJV41" s="87"/>
      <c r="OJW41" s="87"/>
      <c r="OJX41" s="87"/>
      <c r="OJY41" s="87"/>
      <c r="OJZ41" s="87"/>
      <c r="OKA41" s="87"/>
      <c r="OKB41" s="87"/>
      <c r="OKC41" s="87"/>
      <c r="OKD41" s="87"/>
      <c r="OKE41" s="87"/>
      <c r="OKF41" s="87"/>
      <c r="OKG41" s="87"/>
      <c r="OKH41" s="87"/>
      <c r="OKI41" s="87"/>
      <c r="OKJ41" s="87"/>
      <c r="OKK41" s="87"/>
      <c r="OKL41" s="87"/>
      <c r="OKM41" s="87"/>
      <c r="OKN41" s="87"/>
      <c r="OKO41" s="87"/>
      <c r="OKP41" s="87"/>
      <c r="OKQ41" s="87"/>
      <c r="OKR41" s="87"/>
      <c r="OKS41" s="87"/>
      <c r="OKT41" s="87"/>
      <c r="OKU41" s="87"/>
      <c r="OKV41" s="87"/>
      <c r="OKW41" s="87"/>
      <c r="OKX41" s="87"/>
      <c r="OKY41" s="87"/>
      <c r="OKZ41" s="87"/>
      <c r="OLA41" s="87"/>
      <c r="OLB41" s="87"/>
      <c r="OLC41" s="87"/>
      <c r="OLD41" s="87"/>
      <c r="OLE41" s="87"/>
      <c r="OLF41" s="87"/>
      <c r="OLG41" s="87"/>
      <c r="OLH41" s="87"/>
      <c r="OLI41" s="87"/>
      <c r="OLJ41" s="87"/>
      <c r="OLK41" s="87"/>
      <c r="OLL41" s="87"/>
      <c r="OLM41" s="87"/>
      <c r="OLN41" s="87"/>
      <c r="OLO41" s="87"/>
      <c r="OLP41" s="87"/>
      <c r="OLQ41" s="87"/>
      <c r="OLR41" s="87"/>
      <c r="OLS41" s="87"/>
      <c r="OLT41" s="87"/>
      <c r="OLU41" s="87"/>
      <c r="OLV41" s="87"/>
      <c r="OLW41" s="87"/>
      <c r="OLX41" s="87"/>
      <c r="OLY41" s="87"/>
      <c r="OLZ41" s="87"/>
      <c r="OMA41" s="87"/>
      <c r="OMB41" s="87"/>
      <c r="OMC41" s="87"/>
      <c r="OMD41" s="87"/>
      <c r="OME41" s="87"/>
      <c r="OMF41" s="87"/>
      <c r="OMG41" s="87"/>
      <c r="OMH41" s="87"/>
      <c r="OMI41" s="87"/>
      <c r="OMJ41" s="87"/>
      <c r="OMK41" s="87"/>
      <c r="OML41" s="87"/>
      <c r="OMM41" s="87"/>
      <c r="OMN41" s="87"/>
      <c r="OMO41" s="87"/>
      <c r="OMP41" s="87"/>
      <c r="OMQ41" s="87"/>
      <c r="OMR41" s="87"/>
      <c r="OMS41" s="87"/>
      <c r="OMT41" s="87"/>
      <c r="OMU41" s="87"/>
      <c r="OMV41" s="87"/>
      <c r="OMW41" s="87"/>
      <c r="OMX41" s="87"/>
      <c r="OMY41" s="87"/>
      <c r="OMZ41" s="87"/>
      <c r="ONA41" s="87"/>
      <c r="ONB41" s="87"/>
      <c r="ONC41" s="87"/>
      <c r="OND41" s="87"/>
      <c r="ONE41" s="87"/>
      <c r="ONF41" s="87"/>
      <c r="ONG41" s="87"/>
      <c r="ONH41" s="87"/>
      <c r="ONI41" s="87"/>
      <c r="ONJ41" s="87"/>
      <c r="ONK41" s="87"/>
      <c r="ONL41" s="87"/>
      <c r="ONM41" s="87"/>
      <c r="ONN41" s="87"/>
      <c r="ONO41" s="87"/>
      <c r="ONP41" s="87"/>
      <c r="ONQ41" s="87"/>
      <c r="ONR41" s="87"/>
      <c r="ONS41" s="87"/>
      <c r="ONT41" s="87"/>
      <c r="ONU41" s="87"/>
      <c r="ONV41" s="87"/>
      <c r="ONW41" s="87"/>
      <c r="ONX41" s="87"/>
      <c r="ONY41" s="87"/>
      <c r="ONZ41" s="87"/>
      <c r="OOA41" s="87"/>
      <c r="OOB41" s="87"/>
      <c r="OOC41" s="87"/>
      <c r="OOD41" s="87"/>
      <c r="OOE41" s="87"/>
      <c r="OOF41" s="87"/>
      <c r="OOG41" s="87"/>
      <c r="OOH41" s="87"/>
      <c r="OOI41" s="87"/>
      <c r="OOJ41" s="87"/>
      <c r="OOK41" s="87"/>
      <c r="OOL41" s="87"/>
      <c r="OOM41" s="87"/>
      <c r="OON41" s="87"/>
      <c r="OOO41" s="87"/>
      <c r="OOP41" s="87"/>
      <c r="OOQ41" s="87"/>
      <c r="OOR41" s="87"/>
      <c r="OOS41" s="87"/>
      <c r="OOT41" s="87"/>
      <c r="OOU41" s="87"/>
      <c r="OOV41" s="87"/>
      <c r="OOW41" s="87"/>
      <c r="OOX41" s="87"/>
      <c r="OOY41" s="87"/>
      <c r="OOZ41" s="87"/>
      <c r="OPA41" s="87"/>
      <c r="OPB41" s="87"/>
      <c r="OPC41" s="87"/>
      <c r="OPD41" s="87"/>
      <c r="OPE41" s="87"/>
      <c r="OPF41" s="87"/>
      <c r="OPG41" s="87"/>
      <c r="OPH41" s="87"/>
      <c r="OPI41" s="87"/>
      <c r="OPJ41" s="87"/>
      <c r="OPK41" s="87"/>
      <c r="OPL41" s="87"/>
      <c r="OPM41" s="87"/>
      <c r="OPN41" s="87"/>
      <c r="OPO41" s="87"/>
      <c r="OPP41" s="87"/>
      <c r="OPQ41" s="87"/>
      <c r="OPR41" s="87"/>
      <c r="OPS41" s="87"/>
      <c r="OPT41" s="87"/>
      <c r="OPU41" s="87"/>
      <c r="OPV41" s="87"/>
      <c r="OPW41" s="87"/>
      <c r="OPX41" s="87"/>
      <c r="OPY41" s="87"/>
      <c r="OPZ41" s="87"/>
      <c r="OQA41" s="87"/>
      <c r="OQB41" s="87"/>
      <c r="OQC41" s="87"/>
      <c r="OQD41" s="87"/>
      <c r="OQE41" s="87"/>
      <c r="OQF41" s="87"/>
      <c r="OQG41" s="87"/>
      <c r="OQH41" s="87"/>
      <c r="OQI41" s="87"/>
      <c r="OQJ41" s="87"/>
      <c r="OQK41" s="87"/>
      <c r="OQL41" s="87"/>
      <c r="OQM41" s="87"/>
      <c r="OQN41" s="87"/>
      <c r="OQO41" s="87"/>
      <c r="OQP41" s="87"/>
      <c r="OQQ41" s="87"/>
      <c r="OQR41" s="87"/>
      <c r="OQS41" s="87"/>
      <c r="OQT41" s="87"/>
      <c r="OQU41" s="87"/>
      <c r="OQV41" s="87"/>
      <c r="OQW41" s="87"/>
      <c r="OQX41" s="87"/>
      <c r="OQY41" s="87"/>
      <c r="OQZ41" s="87"/>
      <c r="ORA41" s="87"/>
      <c r="ORB41" s="87"/>
      <c r="ORC41" s="87"/>
      <c r="ORD41" s="87"/>
      <c r="ORE41" s="87"/>
      <c r="ORF41" s="87"/>
      <c r="ORG41" s="87"/>
      <c r="ORH41" s="87"/>
      <c r="ORI41" s="87"/>
      <c r="ORJ41" s="87"/>
      <c r="ORK41" s="87"/>
      <c r="ORL41" s="87"/>
      <c r="ORM41" s="87"/>
      <c r="ORN41" s="87"/>
      <c r="ORO41" s="87"/>
      <c r="ORP41" s="87"/>
      <c r="ORQ41" s="87"/>
      <c r="ORR41" s="87"/>
      <c r="ORS41" s="87"/>
      <c r="ORT41" s="87"/>
      <c r="ORU41" s="87"/>
      <c r="ORV41" s="87"/>
      <c r="ORW41" s="87"/>
      <c r="ORX41" s="87"/>
      <c r="ORY41" s="87"/>
      <c r="ORZ41" s="87"/>
      <c r="OSA41" s="87"/>
      <c r="OSB41" s="87"/>
      <c r="OSC41" s="87"/>
      <c r="OSD41" s="87"/>
      <c r="OSE41" s="87"/>
      <c r="OSF41" s="87"/>
      <c r="OSG41" s="87"/>
      <c r="OSH41" s="87"/>
      <c r="OSI41" s="87"/>
      <c r="OSJ41" s="87"/>
      <c r="OSK41" s="87"/>
      <c r="OSL41" s="87"/>
      <c r="OSM41" s="87"/>
      <c r="OSN41" s="87"/>
      <c r="OSO41" s="87"/>
      <c r="OSP41" s="87"/>
      <c r="OSQ41" s="87"/>
      <c r="OSR41" s="87"/>
      <c r="OSS41" s="87"/>
      <c r="OST41" s="87"/>
      <c r="OSU41" s="87"/>
      <c r="OSV41" s="87"/>
      <c r="OSW41" s="87"/>
      <c r="OSX41" s="87"/>
      <c r="OSY41" s="87"/>
      <c r="OSZ41" s="87"/>
      <c r="OTA41" s="87"/>
      <c r="OTB41" s="87"/>
      <c r="OTC41" s="87"/>
      <c r="OTD41" s="87"/>
      <c r="OTE41" s="87"/>
      <c r="OTF41" s="87"/>
      <c r="OTG41" s="87"/>
      <c r="OTH41" s="87"/>
      <c r="OTI41" s="87"/>
      <c r="OTJ41" s="87"/>
      <c r="OTK41" s="87"/>
      <c r="OTL41" s="87"/>
      <c r="OTM41" s="87"/>
      <c r="OTN41" s="87"/>
      <c r="OTO41" s="87"/>
      <c r="OTP41" s="87"/>
      <c r="OTQ41" s="87"/>
      <c r="OTR41" s="87"/>
      <c r="OTS41" s="87"/>
      <c r="OTT41" s="87"/>
      <c r="OTU41" s="87"/>
      <c r="OTV41" s="87"/>
      <c r="OTW41" s="87"/>
      <c r="OTX41" s="87"/>
      <c r="OTY41" s="87"/>
      <c r="OTZ41" s="87"/>
      <c r="OUA41" s="87"/>
      <c r="OUB41" s="87"/>
      <c r="OUC41" s="87"/>
      <c r="OUD41" s="87"/>
      <c r="OUE41" s="87"/>
      <c r="OUF41" s="87"/>
      <c r="OUG41" s="87"/>
      <c r="OUH41" s="87"/>
      <c r="OUI41" s="87"/>
      <c r="OUJ41" s="87"/>
      <c r="OUK41" s="87"/>
      <c r="OUL41" s="87"/>
      <c r="OUM41" s="87"/>
      <c r="OUN41" s="87"/>
      <c r="OUO41" s="87"/>
      <c r="OUP41" s="87"/>
      <c r="OUQ41" s="87"/>
      <c r="OUR41" s="87"/>
      <c r="OUS41" s="87"/>
      <c r="OUT41" s="87"/>
      <c r="OUU41" s="87"/>
      <c r="OUV41" s="87"/>
      <c r="OUW41" s="87"/>
      <c r="OUX41" s="87"/>
      <c r="OUY41" s="87"/>
      <c r="OUZ41" s="87"/>
      <c r="OVA41" s="87"/>
      <c r="OVB41" s="87"/>
      <c r="OVC41" s="87"/>
      <c r="OVD41" s="87"/>
      <c r="OVE41" s="87"/>
      <c r="OVF41" s="87"/>
      <c r="OVG41" s="87"/>
      <c r="OVH41" s="87"/>
      <c r="OVI41" s="87"/>
      <c r="OVJ41" s="87"/>
      <c r="OVK41" s="87"/>
      <c r="OVL41" s="87"/>
      <c r="OVM41" s="87"/>
      <c r="OVN41" s="87"/>
      <c r="OVO41" s="87"/>
      <c r="OVP41" s="87"/>
      <c r="OVQ41" s="87"/>
      <c r="OVR41" s="87"/>
      <c r="OVS41" s="87"/>
      <c r="OVT41" s="87"/>
      <c r="OVU41" s="87"/>
      <c r="OVV41" s="87"/>
      <c r="OVW41" s="87"/>
      <c r="OVX41" s="87"/>
      <c r="OVY41" s="87"/>
      <c r="OVZ41" s="87"/>
      <c r="OWA41" s="87"/>
      <c r="OWB41" s="87"/>
      <c r="OWC41" s="87"/>
      <c r="OWD41" s="87"/>
      <c r="OWE41" s="87"/>
      <c r="OWF41" s="87"/>
      <c r="OWG41" s="87"/>
      <c r="OWH41" s="87"/>
      <c r="OWI41" s="87"/>
      <c r="OWJ41" s="87"/>
      <c r="OWK41" s="87"/>
      <c r="OWL41" s="87"/>
      <c r="OWM41" s="87"/>
      <c r="OWN41" s="87"/>
      <c r="OWO41" s="87"/>
      <c r="OWP41" s="87"/>
      <c r="OWQ41" s="87"/>
      <c r="OWR41" s="87"/>
      <c r="OWS41" s="87"/>
      <c r="OWT41" s="87"/>
      <c r="OWU41" s="87"/>
      <c r="OWV41" s="87"/>
      <c r="OWW41" s="87"/>
      <c r="OWX41" s="87"/>
      <c r="OWY41" s="87"/>
      <c r="OWZ41" s="87"/>
      <c r="OXA41" s="87"/>
      <c r="OXB41" s="87"/>
      <c r="OXC41" s="87"/>
      <c r="OXD41" s="87"/>
      <c r="OXE41" s="87"/>
      <c r="OXF41" s="87"/>
      <c r="OXG41" s="87"/>
      <c r="OXH41" s="87"/>
      <c r="OXI41" s="87"/>
      <c r="OXJ41" s="87"/>
      <c r="OXK41" s="87"/>
      <c r="OXL41" s="87"/>
      <c r="OXM41" s="87"/>
      <c r="OXN41" s="87"/>
      <c r="OXO41" s="87"/>
      <c r="OXP41" s="87"/>
      <c r="OXQ41" s="87"/>
      <c r="OXR41" s="87"/>
      <c r="OXS41" s="87"/>
      <c r="OXT41" s="87"/>
      <c r="OXU41" s="87"/>
      <c r="OXV41" s="87"/>
      <c r="OXW41" s="87"/>
      <c r="OXX41" s="87"/>
      <c r="OXY41" s="87"/>
      <c r="OXZ41" s="87"/>
      <c r="OYA41" s="87"/>
      <c r="OYB41" s="87"/>
      <c r="OYC41" s="87"/>
      <c r="OYD41" s="87"/>
      <c r="OYE41" s="87"/>
      <c r="OYF41" s="87"/>
      <c r="OYG41" s="87"/>
      <c r="OYH41" s="87"/>
      <c r="OYI41" s="87"/>
      <c r="OYJ41" s="87"/>
      <c r="OYK41" s="87"/>
      <c r="OYL41" s="87"/>
      <c r="OYM41" s="87"/>
      <c r="OYN41" s="87"/>
      <c r="OYO41" s="87"/>
      <c r="OYP41" s="87"/>
      <c r="OYQ41" s="87"/>
      <c r="OYR41" s="87"/>
      <c r="OYS41" s="87"/>
      <c r="OYT41" s="87"/>
      <c r="OYU41" s="87"/>
      <c r="OYV41" s="87"/>
      <c r="OYW41" s="87"/>
      <c r="OYX41" s="87"/>
      <c r="OYY41" s="87"/>
      <c r="OYZ41" s="87"/>
      <c r="OZA41" s="87"/>
      <c r="OZB41" s="87"/>
      <c r="OZC41" s="87"/>
      <c r="OZD41" s="87"/>
      <c r="OZE41" s="87"/>
      <c r="OZF41" s="87"/>
      <c r="OZG41" s="87"/>
      <c r="OZH41" s="87"/>
      <c r="OZI41" s="87"/>
      <c r="OZJ41" s="87"/>
      <c r="OZK41" s="87"/>
      <c r="OZL41" s="87"/>
      <c r="OZM41" s="87"/>
      <c r="OZN41" s="87"/>
      <c r="OZO41" s="87"/>
      <c r="OZP41" s="87"/>
      <c r="OZQ41" s="87"/>
      <c r="OZR41" s="87"/>
      <c r="OZS41" s="87"/>
      <c r="OZT41" s="87"/>
      <c r="OZU41" s="87"/>
      <c r="OZV41" s="87"/>
      <c r="OZW41" s="87"/>
      <c r="OZX41" s="87"/>
      <c r="OZY41" s="87"/>
      <c r="OZZ41" s="87"/>
      <c r="PAA41" s="87"/>
      <c r="PAB41" s="87"/>
      <c r="PAC41" s="87"/>
      <c r="PAD41" s="87"/>
      <c r="PAE41" s="87"/>
      <c r="PAF41" s="87"/>
      <c r="PAG41" s="87"/>
      <c r="PAH41" s="87"/>
      <c r="PAI41" s="87"/>
      <c r="PAJ41" s="87"/>
      <c r="PAK41" s="87"/>
      <c r="PAL41" s="87"/>
      <c r="PAM41" s="87"/>
      <c r="PAN41" s="87"/>
      <c r="PAO41" s="87"/>
      <c r="PAP41" s="87"/>
      <c r="PAQ41" s="87"/>
      <c r="PAR41" s="87"/>
      <c r="PAS41" s="87"/>
      <c r="PAT41" s="87"/>
      <c r="PAU41" s="87"/>
      <c r="PAV41" s="87"/>
      <c r="PAW41" s="87"/>
      <c r="PAX41" s="87"/>
      <c r="PAY41" s="87"/>
      <c r="PAZ41" s="87"/>
      <c r="PBA41" s="87"/>
      <c r="PBB41" s="87"/>
      <c r="PBC41" s="87"/>
      <c r="PBD41" s="87"/>
      <c r="PBE41" s="87"/>
      <c r="PBF41" s="87"/>
      <c r="PBG41" s="87"/>
      <c r="PBH41" s="87"/>
      <c r="PBI41" s="87"/>
      <c r="PBJ41" s="87"/>
      <c r="PBK41" s="87"/>
      <c r="PBL41" s="87"/>
      <c r="PBM41" s="87"/>
      <c r="PBN41" s="87"/>
      <c r="PBO41" s="87"/>
      <c r="PBP41" s="87"/>
      <c r="PBQ41" s="87"/>
      <c r="PBR41" s="87"/>
      <c r="PBS41" s="87"/>
      <c r="PBT41" s="87"/>
      <c r="PBU41" s="87"/>
      <c r="PBV41" s="87"/>
      <c r="PBW41" s="87"/>
      <c r="PBX41" s="87"/>
      <c r="PBY41" s="87"/>
      <c r="PBZ41" s="87"/>
      <c r="PCA41" s="87"/>
      <c r="PCB41" s="87"/>
      <c r="PCC41" s="87"/>
      <c r="PCD41" s="87"/>
      <c r="PCE41" s="87"/>
      <c r="PCF41" s="87"/>
      <c r="PCG41" s="87"/>
      <c r="PCH41" s="87"/>
      <c r="PCI41" s="87"/>
      <c r="PCJ41" s="87"/>
      <c r="PCK41" s="87"/>
      <c r="PCL41" s="87"/>
      <c r="PCM41" s="87"/>
      <c r="PCN41" s="87"/>
      <c r="PCO41" s="87"/>
      <c r="PCP41" s="87"/>
      <c r="PCQ41" s="87"/>
      <c r="PCR41" s="87"/>
      <c r="PCS41" s="87"/>
      <c r="PCT41" s="87"/>
      <c r="PCU41" s="87"/>
      <c r="PCV41" s="87"/>
      <c r="PCW41" s="87"/>
      <c r="PCX41" s="87"/>
      <c r="PCY41" s="87"/>
      <c r="PCZ41" s="87"/>
      <c r="PDA41" s="87"/>
      <c r="PDB41" s="87"/>
      <c r="PDC41" s="87"/>
      <c r="PDD41" s="87"/>
      <c r="PDE41" s="87"/>
      <c r="PDF41" s="87"/>
      <c r="PDG41" s="87"/>
      <c r="PDH41" s="87"/>
      <c r="PDI41" s="87"/>
      <c r="PDJ41" s="87"/>
      <c r="PDK41" s="87"/>
      <c r="PDL41" s="87"/>
      <c r="PDM41" s="87"/>
      <c r="PDN41" s="87"/>
      <c r="PDO41" s="87"/>
      <c r="PDP41" s="87"/>
      <c r="PDQ41" s="87"/>
      <c r="PDR41" s="87"/>
      <c r="PDS41" s="87"/>
      <c r="PDT41" s="87"/>
      <c r="PDU41" s="87"/>
      <c r="PDV41" s="87"/>
      <c r="PDW41" s="87"/>
      <c r="PDX41" s="87"/>
      <c r="PDY41" s="87"/>
      <c r="PDZ41" s="87"/>
      <c r="PEA41" s="87"/>
      <c r="PEB41" s="87"/>
      <c r="PEC41" s="87"/>
      <c r="PED41" s="87"/>
      <c r="PEE41" s="87"/>
      <c r="PEF41" s="87"/>
      <c r="PEG41" s="87"/>
      <c r="PEH41" s="87"/>
      <c r="PEI41" s="87"/>
      <c r="PEJ41" s="87"/>
      <c r="PEK41" s="87"/>
      <c r="PEL41" s="87"/>
      <c r="PEM41" s="87"/>
      <c r="PEN41" s="87"/>
      <c r="PEO41" s="87"/>
      <c r="PEP41" s="87"/>
      <c r="PEQ41" s="87"/>
      <c r="PER41" s="87"/>
      <c r="PES41" s="87"/>
      <c r="PET41" s="87"/>
      <c r="PEU41" s="87"/>
      <c r="PEV41" s="87"/>
      <c r="PEW41" s="87"/>
      <c r="PEX41" s="87"/>
      <c r="PEY41" s="87"/>
      <c r="PEZ41" s="87"/>
      <c r="PFA41" s="87"/>
      <c r="PFB41" s="87"/>
      <c r="PFC41" s="87"/>
      <c r="PFD41" s="87"/>
      <c r="PFE41" s="87"/>
      <c r="PFF41" s="87"/>
      <c r="PFG41" s="87"/>
      <c r="PFH41" s="87"/>
      <c r="PFI41" s="87"/>
      <c r="PFJ41" s="87"/>
      <c r="PFK41" s="87"/>
      <c r="PFL41" s="87"/>
      <c r="PFM41" s="87"/>
      <c r="PFN41" s="87"/>
      <c r="PFO41" s="87"/>
      <c r="PFP41" s="87"/>
      <c r="PFQ41" s="87"/>
      <c r="PFR41" s="87"/>
      <c r="PFS41" s="87"/>
      <c r="PFT41" s="87"/>
      <c r="PFU41" s="87"/>
      <c r="PFV41" s="87"/>
      <c r="PFW41" s="87"/>
      <c r="PFX41" s="87"/>
      <c r="PFY41" s="87"/>
      <c r="PFZ41" s="87"/>
      <c r="PGA41" s="87"/>
      <c r="PGB41" s="87"/>
      <c r="PGC41" s="87"/>
      <c r="PGD41" s="87"/>
      <c r="PGE41" s="87"/>
      <c r="PGF41" s="87"/>
      <c r="PGG41" s="87"/>
      <c r="PGH41" s="87"/>
      <c r="PGI41" s="87"/>
      <c r="PGJ41" s="87"/>
      <c r="PGK41" s="87"/>
      <c r="PGL41" s="87"/>
      <c r="PGM41" s="87"/>
      <c r="PGN41" s="87"/>
      <c r="PGO41" s="87"/>
      <c r="PGP41" s="87"/>
      <c r="PGQ41" s="87"/>
      <c r="PGR41" s="87"/>
      <c r="PGS41" s="87"/>
      <c r="PGT41" s="87"/>
      <c r="PGU41" s="87"/>
      <c r="PGV41" s="87"/>
      <c r="PGW41" s="87"/>
      <c r="PGX41" s="87"/>
      <c r="PGY41" s="87"/>
      <c r="PGZ41" s="87"/>
      <c r="PHA41" s="87"/>
      <c r="PHB41" s="87"/>
      <c r="PHC41" s="87"/>
      <c r="PHD41" s="87"/>
      <c r="PHE41" s="87"/>
      <c r="PHF41" s="87"/>
      <c r="PHG41" s="87"/>
      <c r="PHH41" s="87"/>
      <c r="PHI41" s="87"/>
      <c r="PHJ41" s="87"/>
      <c r="PHK41" s="87"/>
      <c r="PHL41" s="87"/>
      <c r="PHM41" s="87"/>
      <c r="PHN41" s="87"/>
      <c r="PHO41" s="87"/>
      <c r="PHP41" s="87"/>
      <c r="PHQ41" s="87"/>
      <c r="PHR41" s="87"/>
      <c r="PHS41" s="87"/>
      <c r="PHT41" s="87"/>
      <c r="PHU41" s="87"/>
      <c r="PHV41" s="87"/>
      <c r="PHW41" s="87"/>
      <c r="PHX41" s="87"/>
      <c r="PHY41" s="87"/>
      <c r="PHZ41" s="87"/>
      <c r="PIA41" s="87"/>
      <c r="PIB41" s="87"/>
      <c r="PIC41" s="87"/>
      <c r="PID41" s="87"/>
      <c r="PIE41" s="87"/>
      <c r="PIF41" s="87"/>
      <c r="PIG41" s="87"/>
      <c r="PIH41" s="87"/>
      <c r="PII41" s="87"/>
      <c r="PIJ41" s="87"/>
      <c r="PIK41" s="87"/>
      <c r="PIL41" s="87"/>
      <c r="PIM41" s="87"/>
      <c r="PIN41" s="87"/>
      <c r="PIO41" s="87"/>
      <c r="PIP41" s="87"/>
      <c r="PIQ41" s="87"/>
      <c r="PIR41" s="87"/>
      <c r="PIS41" s="87"/>
      <c r="PIT41" s="87"/>
      <c r="PIU41" s="87"/>
      <c r="PIV41" s="87"/>
      <c r="PIW41" s="87"/>
      <c r="PIX41" s="87"/>
      <c r="PIY41" s="87"/>
      <c r="PIZ41" s="87"/>
      <c r="PJA41" s="87"/>
      <c r="PJB41" s="87"/>
      <c r="PJC41" s="87"/>
      <c r="PJD41" s="87"/>
      <c r="PJE41" s="87"/>
      <c r="PJF41" s="87"/>
      <c r="PJG41" s="87"/>
      <c r="PJH41" s="87"/>
      <c r="PJI41" s="87"/>
      <c r="PJJ41" s="87"/>
      <c r="PJK41" s="87"/>
      <c r="PJL41" s="87"/>
      <c r="PJM41" s="87"/>
      <c r="PJN41" s="87"/>
      <c r="PJO41" s="87"/>
      <c r="PJP41" s="87"/>
      <c r="PJQ41" s="87"/>
      <c r="PJR41" s="87"/>
      <c r="PJS41" s="87"/>
      <c r="PJT41" s="87"/>
      <c r="PJU41" s="87"/>
      <c r="PJV41" s="87"/>
      <c r="PJW41" s="87"/>
      <c r="PJX41" s="87"/>
      <c r="PJY41" s="87"/>
      <c r="PJZ41" s="87"/>
      <c r="PKA41" s="87"/>
      <c r="PKB41" s="87"/>
      <c r="PKC41" s="87"/>
      <c r="PKD41" s="87"/>
      <c r="PKE41" s="87"/>
      <c r="PKF41" s="87"/>
      <c r="PKG41" s="87"/>
      <c r="PKH41" s="87"/>
      <c r="PKI41" s="87"/>
      <c r="PKJ41" s="87"/>
      <c r="PKK41" s="87"/>
      <c r="PKL41" s="87"/>
      <c r="PKM41" s="87"/>
      <c r="PKN41" s="87"/>
      <c r="PKO41" s="87"/>
      <c r="PKP41" s="87"/>
      <c r="PKQ41" s="87"/>
      <c r="PKR41" s="87"/>
      <c r="PKS41" s="87"/>
      <c r="PKT41" s="87"/>
      <c r="PKU41" s="87"/>
      <c r="PKV41" s="87"/>
      <c r="PKW41" s="87"/>
      <c r="PKX41" s="87"/>
      <c r="PKY41" s="87"/>
      <c r="PKZ41" s="87"/>
      <c r="PLA41" s="87"/>
      <c r="PLB41" s="87"/>
      <c r="PLC41" s="87"/>
      <c r="PLD41" s="87"/>
      <c r="PLE41" s="87"/>
      <c r="PLF41" s="87"/>
      <c r="PLG41" s="87"/>
      <c r="PLH41" s="87"/>
      <c r="PLI41" s="87"/>
      <c r="PLJ41" s="87"/>
      <c r="PLK41" s="87"/>
      <c r="PLL41" s="87"/>
      <c r="PLM41" s="87"/>
      <c r="PLN41" s="87"/>
      <c r="PLO41" s="87"/>
      <c r="PLP41" s="87"/>
      <c r="PLQ41" s="87"/>
      <c r="PLR41" s="87"/>
      <c r="PLS41" s="87"/>
      <c r="PLT41" s="87"/>
      <c r="PLU41" s="87"/>
      <c r="PLV41" s="87"/>
      <c r="PLW41" s="87"/>
      <c r="PLX41" s="87"/>
      <c r="PLY41" s="87"/>
      <c r="PLZ41" s="87"/>
      <c r="PMA41" s="87"/>
      <c r="PMB41" s="87"/>
      <c r="PMC41" s="87"/>
      <c r="PMD41" s="87"/>
      <c r="PME41" s="87"/>
      <c r="PMF41" s="87"/>
      <c r="PMG41" s="87"/>
      <c r="PMH41" s="87"/>
      <c r="PMI41" s="87"/>
      <c r="PMJ41" s="87"/>
      <c r="PMK41" s="87"/>
      <c r="PML41" s="87"/>
      <c r="PMM41" s="87"/>
      <c r="PMN41" s="87"/>
      <c r="PMO41" s="87"/>
      <c r="PMP41" s="87"/>
      <c r="PMQ41" s="87"/>
      <c r="PMR41" s="87"/>
      <c r="PMS41" s="87"/>
      <c r="PMT41" s="87"/>
      <c r="PMU41" s="87"/>
      <c r="PMV41" s="87"/>
      <c r="PMW41" s="87"/>
      <c r="PMX41" s="87"/>
      <c r="PMY41" s="87"/>
      <c r="PMZ41" s="87"/>
      <c r="PNA41" s="87"/>
      <c r="PNB41" s="87"/>
      <c r="PNC41" s="87"/>
      <c r="PND41" s="87"/>
      <c r="PNE41" s="87"/>
      <c r="PNF41" s="87"/>
      <c r="PNG41" s="87"/>
      <c r="PNH41" s="87"/>
      <c r="PNI41" s="87"/>
      <c r="PNJ41" s="87"/>
      <c r="PNK41" s="87"/>
      <c r="PNL41" s="87"/>
      <c r="PNM41" s="87"/>
      <c r="PNN41" s="87"/>
      <c r="PNO41" s="87"/>
      <c r="PNP41" s="87"/>
      <c r="PNQ41" s="87"/>
      <c r="PNR41" s="87"/>
      <c r="PNS41" s="87"/>
      <c r="PNT41" s="87"/>
      <c r="PNU41" s="87"/>
      <c r="PNV41" s="87"/>
      <c r="PNW41" s="87"/>
      <c r="PNX41" s="87"/>
      <c r="PNY41" s="87"/>
      <c r="PNZ41" s="87"/>
      <c r="POA41" s="87"/>
      <c r="POB41" s="87"/>
      <c r="POC41" s="87"/>
      <c r="POD41" s="87"/>
      <c r="POE41" s="87"/>
      <c r="POF41" s="87"/>
      <c r="POG41" s="87"/>
      <c r="POH41" s="87"/>
      <c r="POI41" s="87"/>
      <c r="POJ41" s="87"/>
      <c r="POK41" s="87"/>
      <c r="POL41" s="87"/>
      <c r="POM41" s="87"/>
      <c r="PON41" s="87"/>
      <c r="POO41" s="87"/>
      <c r="POP41" s="87"/>
      <c r="POQ41" s="87"/>
      <c r="POR41" s="87"/>
      <c r="POS41" s="87"/>
      <c r="POT41" s="87"/>
      <c r="POU41" s="87"/>
      <c r="POV41" s="87"/>
      <c r="POW41" s="87"/>
      <c r="POX41" s="87"/>
      <c r="POY41" s="87"/>
      <c r="POZ41" s="87"/>
      <c r="PPA41" s="87"/>
      <c r="PPB41" s="87"/>
      <c r="PPC41" s="87"/>
      <c r="PPD41" s="87"/>
      <c r="PPE41" s="87"/>
      <c r="PPF41" s="87"/>
      <c r="PPG41" s="87"/>
      <c r="PPH41" s="87"/>
      <c r="PPI41" s="87"/>
      <c r="PPJ41" s="87"/>
      <c r="PPK41" s="87"/>
      <c r="PPL41" s="87"/>
      <c r="PPM41" s="87"/>
      <c r="PPN41" s="87"/>
      <c r="PPO41" s="87"/>
      <c r="PPP41" s="87"/>
      <c r="PPQ41" s="87"/>
      <c r="PPR41" s="87"/>
      <c r="PPS41" s="87"/>
      <c r="PPT41" s="87"/>
      <c r="PPU41" s="87"/>
      <c r="PPV41" s="87"/>
      <c r="PPW41" s="87"/>
      <c r="PPX41" s="87"/>
      <c r="PPY41" s="87"/>
      <c r="PPZ41" s="87"/>
      <c r="PQA41" s="87"/>
      <c r="PQB41" s="87"/>
      <c r="PQC41" s="87"/>
      <c r="PQD41" s="87"/>
      <c r="PQE41" s="87"/>
      <c r="PQF41" s="87"/>
      <c r="PQG41" s="87"/>
      <c r="PQH41" s="87"/>
      <c r="PQI41" s="87"/>
      <c r="PQJ41" s="87"/>
      <c r="PQK41" s="87"/>
      <c r="PQL41" s="87"/>
      <c r="PQM41" s="87"/>
      <c r="PQN41" s="87"/>
      <c r="PQO41" s="87"/>
      <c r="PQP41" s="87"/>
      <c r="PQQ41" s="87"/>
      <c r="PQR41" s="87"/>
      <c r="PQS41" s="87"/>
      <c r="PQT41" s="87"/>
      <c r="PQU41" s="87"/>
      <c r="PQV41" s="87"/>
      <c r="PQW41" s="87"/>
      <c r="PQX41" s="87"/>
      <c r="PQY41" s="87"/>
      <c r="PQZ41" s="87"/>
      <c r="PRA41" s="87"/>
      <c r="PRB41" s="87"/>
      <c r="PRC41" s="87"/>
      <c r="PRD41" s="87"/>
      <c r="PRE41" s="87"/>
      <c r="PRF41" s="87"/>
      <c r="PRG41" s="87"/>
      <c r="PRH41" s="87"/>
      <c r="PRI41" s="87"/>
      <c r="PRJ41" s="87"/>
      <c r="PRK41" s="87"/>
      <c r="PRL41" s="87"/>
      <c r="PRM41" s="87"/>
      <c r="PRN41" s="87"/>
      <c r="PRO41" s="87"/>
      <c r="PRP41" s="87"/>
      <c r="PRQ41" s="87"/>
      <c r="PRR41" s="87"/>
      <c r="PRS41" s="87"/>
      <c r="PRT41" s="87"/>
      <c r="PRU41" s="87"/>
      <c r="PRV41" s="87"/>
      <c r="PRW41" s="87"/>
      <c r="PRX41" s="87"/>
      <c r="PRY41" s="87"/>
      <c r="PRZ41" s="87"/>
      <c r="PSA41" s="87"/>
      <c r="PSB41" s="87"/>
      <c r="PSC41" s="87"/>
      <c r="PSD41" s="87"/>
      <c r="PSE41" s="87"/>
      <c r="PSF41" s="87"/>
      <c r="PSG41" s="87"/>
      <c r="PSH41" s="87"/>
      <c r="PSI41" s="87"/>
      <c r="PSJ41" s="87"/>
      <c r="PSK41" s="87"/>
      <c r="PSL41" s="87"/>
      <c r="PSM41" s="87"/>
      <c r="PSN41" s="87"/>
      <c r="PSO41" s="87"/>
      <c r="PSP41" s="87"/>
      <c r="PSQ41" s="87"/>
      <c r="PSR41" s="87"/>
      <c r="PSS41" s="87"/>
      <c r="PST41" s="87"/>
      <c r="PSU41" s="87"/>
      <c r="PSV41" s="87"/>
      <c r="PSW41" s="87"/>
      <c r="PSX41" s="87"/>
      <c r="PSY41" s="87"/>
      <c r="PSZ41" s="87"/>
      <c r="PTA41" s="87"/>
      <c r="PTB41" s="87"/>
      <c r="PTC41" s="87"/>
      <c r="PTD41" s="87"/>
      <c r="PTE41" s="87"/>
      <c r="PTF41" s="87"/>
      <c r="PTG41" s="87"/>
      <c r="PTH41" s="87"/>
      <c r="PTI41" s="87"/>
      <c r="PTJ41" s="87"/>
      <c r="PTK41" s="87"/>
      <c r="PTL41" s="87"/>
      <c r="PTM41" s="87"/>
      <c r="PTN41" s="87"/>
      <c r="PTO41" s="87"/>
      <c r="PTP41" s="87"/>
      <c r="PTQ41" s="87"/>
      <c r="PTR41" s="87"/>
      <c r="PTS41" s="87"/>
      <c r="PTT41" s="87"/>
      <c r="PTU41" s="87"/>
      <c r="PTV41" s="87"/>
      <c r="PTW41" s="87"/>
      <c r="PTX41" s="87"/>
      <c r="PTY41" s="87"/>
      <c r="PTZ41" s="87"/>
      <c r="PUA41" s="87"/>
      <c r="PUB41" s="87"/>
      <c r="PUC41" s="87"/>
      <c r="PUD41" s="87"/>
      <c r="PUE41" s="87"/>
      <c r="PUF41" s="87"/>
      <c r="PUG41" s="87"/>
      <c r="PUH41" s="87"/>
      <c r="PUI41" s="87"/>
      <c r="PUJ41" s="87"/>
      <c r="PUK41" s="87"/>
      <c r="PUL41" s="87"/>
      <c r="PUM41" s="87"/>
      <c r="PUN41" s="87"/>
      <c r="PUO41" s="87"/>
      <c r="PUP41" s="87"/>
      <c r="PUQ41" s="87"/>
      <c r="PUR41" s="87"/>
      <c r="PUS41" s="87"/>
      <c r="PUT41" s="87"/>
      <c r="PUU41" s="87"/>
      <c r="PUV41" s="87"/>
      <c r="PUW41" s="87"/>
      <c r="PUX41" s="87"/>
      <c r="PUY41" s="87"/>
      <c r="PUZ41" s="87"/>
      <c r="PVA41" s="87"/>
      <c r="PVB41" s="87"/>
      <c r="PVC41" s="87"/>
      <c r="PVD41" s="87"/>
      <c r="PVE41" s="87"/>
      <c r="PVF41" s="87"/>
      <c r="PVG41" s="87"/>
      <c r="PVH41" s="87"/>
      <c r="PVI41" s="87"/>
      <c r="PVJ41" s="87"/>
      <c r="PVK41" s="87"/>
      <c r="PVL41" s="87"/>
      <c r="PVM41" s="87"/>
      <c r="PVN41" s="87"/>
      <c r="PVO41" s="87"/>
      <c r="PVP41" s="87"/>
      <c r="PVQ41" s="87"/>
      <c r="PVR41" s="87"/>
      <c r="PVS41" s="87"/>
      <c r="PVT41" s="87"/>
      <c r="PVU41" s="87"/>
      <c r="PVV41" s="87"/>
      <c r="PVW41" s="87"/>
      <c r="PVX41" s="87"/>
      <c r="PVY41" s="87"/>
      <c r="PVZ41" s="87"/>
      <c r="PWA41" s="87"/>
      <c r="PWB41" s="87"/>
      <c r="PWC41" s="87"/>
      <c r="PWD41" s="87"/>
      <c r="PWE41" s="87"/>
      <c r="PWF41" s="87"/>
      <c r="PWG41" s="87"/>
      <c r="PWH41" s="87"/>
      <c r="PWI41" s="87"/>
      <c r="PWJ41" s="87"/>
      <c r="PWK41" s="87"/>
      <c r="PWL41" s="87"/>
      <c r="PWM41" s="87"/>
      <c r="PWN41" s="87"/>
      <c r="PWO41" s="87"/>
      <c r="PWP41" s="87"/>
      <c r="PWQ41" s="87"/>
      <c r="PWR41" s="87"/>
      <c r="PWS41" s="87"/>
      <c r="PWT41" s="87"/>
      <c r="PWU41" s="87"/>
      <c r="PWV41" s="87"/>
      <c r="PWW41" s="87"/>
      <c r="PWX41" s="87"/>
      <c r="PWY41" s="87"/>
      <c r="PWZ41" s="87"/>
      <c r="PXA41" s="87"/>
      <c r="PXB41" s="87"/>
      <c r="PXC41" s="87"/>
      <c r="PXD41" s="87"/>
      <c r="PXE41" s="87"/>
      <c r="PXF41" s="87"/>
      <c r="PXG41" s="87"/>
      <c r="PXH41" s="87"/>
      <c r="PXI41" s="87"/>
      <c r="PXJ41" s="87"/>
      <c r="PXK41" s="87"/>
      <c r="PXL41" s="87"/>
      <c r="PXM41" s="87"/>
      <c r="PXN41" s="87"/>
      <c r="PXO41" s="87"/>
      <c r="PXP41" s="87"/>
      <c r="PXQ41" s="87"/>
      <c r="PXR41" s="87"/>
      <c r="PXS41" s="87"/>
      <c r="PXT41" s="87"/>
      <c r="PXU41" s="87"/>
      <c r="PXV41" s="87"/>
      <c r="PXW41" s="87"/>
      <c r="PXX41" s="87"/>
      <c r="PXY41" s="87"/>
      <c r="PXZ41" s="87"/>
      <c r="PYA41" s="87"/>
      <c r="PYB41" s="87"/>
      <c r="PYC41" s="87"/>
      <c r="PYD41" s="87"/>
      <c r="PYE41" s="87"/>
      <c r="PYF41" s="87"/>
      <c r="PYG41" s="87"/>
      <c r="PYH41" s="87"/>
      <c r="PYI41" s="87"/>
      <c r="PYJ41" s="87"/>
      <c r="PYK41" s="87"/>
      <c r="PYL41" s="87"/>
      <c r="PYM41" s="87"/>
      <c r="PYN41" s="87"/>
      <c r="PYO41" s="87"/>
      <c r="PYP41" s="87"/>
      <c r="PYQ41" s="87"/>
      <c r="PYR41" s="87"/>
      <c r="PYS41" s="87"/>
      <c r="PYT41" s="87"/>
      <c r="PYU41" s="87"/>
      <c r="PYV41" s="87"/>
      <c r="PYW41" s="87"/>
      <c r="PYX41" s="87"/>
      <c r="PYY41" s="87"/>
      <c r="PYZ41" s="87"/>
      <c r="PZA41" s="87"/>
      <c r="PZB41" s="87"/>
      <c r="PZC41" s="87"/>
      <c r="PZD41" s="87"/>
      <c r="PZE41" s="87"/>
      <c r="PZF41" s="87"/>
      <c r="PZG41" s="87"/>
      <c r="PZH41" s="87"/>
      <c r="PZI41" s="87"/>
      <c r="PZJ41" s="87"/>
      <c r="PZK41" s="87"/>
      <c r="PZL41" s="87"/>
      <c r="PZM41" s="87"/>
      <c r="PZN41" s="87"/>
      <c r="PZO41" s="87"/>
      <c r="PZP41" s="87"/>
      <c r="PZQ41" s="87"/>
      <c r="PZR41" s="87"/>
      <c r="PZS41" s="87"/>
      <c r="PZT41" s="87"/>
      <c r="PZU41" s="87"/>
      <c r="PZV41" s="87"/>
      <c r="PZW41" s="87"/>
      <c r="PZX41" s="87"/>
      <c r="PZY41" s="87"/>
      <c r="PZZ41" s="87"/>
      <c r="QAA41" s="87"/>
      <c r="QAB41" s="87"/>
      <c r="QAC41" s="87"/>
      <c r="QAD41" s="87"/>
      <c r="QAE41" s="87"/>
      <c r="QAF41" s="87"/>
      <c r="QAG41" s="87"/>
      <c r="QAH41" s="87"/>
      <c r="QAI41" s="87"/>
      <c r="QAJ41" s="87"/>
      <c r="QAK41" s="87"/>
      <c r="QAL41" s="87"/>
      <c r="QAM41" s="87"/>
      <c r="QAN41" s="87"/>
      <c r="QAO41" s="87"/>
      <c r="QAP41" s="87"/>
      <c r="QAQ41" s="87"/>
      <c r="QAR41" s="87"/>
      <c r="QAS41" s="87"/>
      <c r="QAT41" s="87"/>
      <c r="QAU41" s="87"/>
      <c r="QAV41" s="87"/>
      <c r="QAW41" s="87"/>
      <c r="QAX41" s="87"/>
      <c r="QAY41" s="87"/>
      <c r="QAZ41" s="87"/>
      <c r="QBA41" s="87"/>
      <c r="QBB41" s="87"/>
      <c r="QBC41" s="87"/>
      <c r="QBD41" s="87"/>
      <c r="QBE41" s="87"/>
      <c r="QBF41" s="87"/>
      <c r="QBG41" s="87"/>
      <c r="QBH41" s="87"/>
      <c r="QBI41" s="87"/>
      <c r="QBJ41" s="87"/>
      <c r="QBK41" s="87"/>
      <c r="QBL41" s="87"/>
      <c r="QBM41" s="87"/>
      <c r="QBN41" s="87"/>
      <c r="QBO41" s="87"/>
      <c r="QBP41" s="87"/>
      <c r="QBQ41" s="87"/>
      <c r="QBR41" s="87"/>
      <c r="QBS41" s="87"/>
      <c r="QBT41" s="87"/>
      <c r="QBU41" s="87"/>
      <c r="QBV41" s="87"/>
      <c r="QBW41" s="87"/>
      <c r="QBX41" s="87"/>
      <c r="QBY41" s="87"/>
      <c r="QBZ41" s="87"/>
      <c r="QCA41" s="87"/>
      <c r="QCB41" s="87"/>
      <c r="QCC41" s="87"/>
      <c r="QCD41" s="87"/>
      <c r="QCE41" s="87"/>
      <c r="QCF41" s="87"/>
      <c r="QCG41" s="87"/>
      <c r="QCH41" s="87"/>
      <c r="QCI41" s="87"/>
      <c r="QCJ41" s="87"/>
      <c r="QCK41" s="87"/>
      <c r="QCL41" s="87"/>
      <c r="QCM41" s="87"/>
      <c r="QCN41" s="87"/>
      <c r="QCO41" s="87"/>
      <c r="QCP41" s="87"/>
      <c r="QCQ41" s="87"/>
      <c r="QCR41" s="87"/>
      <c r="QCS41" s="87"/>
      <c r="QCT41" s="87"/>
      <c r="QCU41" s="87"/>
      <c r="QCV41" s="87"/>
      <c r="QCW41" s="87"/>
      <c r="QCX41" s="87"/>
      <c r="QCY41" s="87"/>
      <c r="QCZ41" s="87"/>
      <c r="QDA41" s="87"/>
      <c r="QDB41" s="87"/>
      <c r="QDC41" s="87"/>
      <c r="QDD41" s="87"/>
      <c r="QDE41" s="87"/>
      <c r="QDF41" s="87"/>
      <c r="QDG41" s="87"/>
      <c r="QDH41" s="87"/>
      <c r="QDI41" s="87"/>
      <c r="QDJ41" s="87"/>
      <c r="QDK41" s="87"/>
      <c r="QDL41" s="87"/>
      <c r="QDM41" s="87"/>
      <c r="QDN41" s="87"/>
      <c r="QDO41" s="87"/>
      <c r="QDP41" s="87"/>
      <c r="QDQ41" s="87"/>
      <c r="QDR41" s="87"/>
      <c r="QDS41" s="87"/>
      <c r="QDT41" s="87"/>
      <c r="QDU41" s="87"/>
      <c r="QDV41" s="87"/>
      <c r="QDW41" s="87"/>
      <c r="QDX41" s="87"/>
      <c r="QDY41" s="87"/>
      <c r="QDZ41" s="87"/>
      <c r="QEA41" s="87"/>
      <c r="QEB41" s="87"/>
      <c r="QEC41" s="87"/>
      <c r="QED41" s="87"/>
      <c r="QEE41" s="87"/>
      <c r="QEF41" s="87"/>
      <c r="QEG41" s="87"/>
      <c r="QEH41" s="87"/>
      <c r="QEI41" s="87"/>
      <c r="QEJ41" s="87"/>
      <c r="QEK41" s="87"/>
      <c r="QEL41" s="87"/>
      <c r="QEM41" s="87"/>
      <c r="QEN41" s="87"/>
      <c r="QEO41" s="87"/>
      <c r="QEP41" s="87"/>
      <c r="QEQ41" s="87"/>
      <c r="QER41" s="87"/>
      <c r="QES41" s="87"/>
      <c r="QET41" s="87"/>
      <c r="QEU41" s="87"/>
      <c r="QEV41" s="87"/>
      <c r="QEW41" s="87"/>
      <c r="QEX41" s="87"/>
      <c r="QEY41" s="87"/>
      <c r="QEZ41" s="87"/>
      <c r="QFA41" s="87"/>
      <c r="QFB41" s="87"/>
      <c r="QFC41" s="87"/>
      <c r="QFD41" s="87"/>
      <c r="QFE41" s="87"/>
      <c r="QFF41" s="87"/>
      <c r="QFG41" s="87"/>
      <c r="QFH41" s="87"/>
      <c r="QFI41" s="87"/>
      <c r="QFJ41" s="87"/>
      <c r="QFK41" s="87"/>
      <c r="QFL41" s="87"/>
      <c r="QFM41" s="87"/>
      <c r="QFN41" s="87"/>
      <c r="QFO41" s="87"/>
      <c r="QFP41" s="87"/>
      <c r="QFQ41" s="87"/>
      <c r="QFR41" s="87"/>
      <c r="QFS41" s="87"/>
      <c r="QFT41" s="87"/>
      <c r="QFU41" s="87"/>
      <c r="QFV41" s="87"/>
      <c r="QFW41" s="87"/>
      <c r="QFX41" s="87"/>
      <c r="QFY41" s="87"/>
      <c r="QFZ41" s="87"/>
      <c r="QGA41" s="87"/>
      <c r="QGB41" s="87"/>
      <c r="QGC41" s="87"/>
      <c r="QGD41" s="87"/>
      <c r="QGE41" s="87"/>
      <c r="QGF41" s="87"/>
      <c r="QGG41" s="87"/>
      <c r="QGH41" s="87"/>
      <c r="QGI41" s="87"/>
      <c r="QGJ41" s="87"/>
      <c r="QGK41" s="87"/>
      <c r="QGL41" s="87"/>
      <c r="QGM41" s="87"/>
      <c r="QGN41" s="87"/>
      <c r="QGO41" s="87"/>
      <c r="QGP41" s="87"/>
      <c r="QGQ41" s="87"/>
      <c r="QGR41" s="87"/>
      <c r="QGS41" s="87"/>
      <c r="QGT41" s="87"/>
      <c r="QGU41" s="87"/>
      <c r="QGV41" s="87"/>
      <c r="QGW41" s="87"/>
      <c r="QGX41" s="87"/>
      <c r="QGY41" s="87"/>
      <c r="QGZ41" s="87"/>
      <c r="QHA41" s="87"/>
      <c r="QHB41" s="87"/>
      <c r="QHC41" s="87"/>
      <c r="QHD41" s="87"/>
      <c r="QHE41" s="87"/>
      <c r="QHF41" s="87"/>
      <c r="QHG41" s="87"/>
      <c r="QHH41" s="87"/>
      <c r="QHI41" s="87"/>
      <c r="QHJ41" s="87"/>
      <c r="QHK41" s="87"/>
      <c r="QHL41" s="87"/>
      <c r="QHM41" s="87"/>
      <c r="QHN41" s="87"/>
      <c r="QHO41" s="87"/>
      <c r="QHP41" s="87"/>
      <c r="QHQ41" s="87"/>
      <c r="QHR41" s="87"/>
      <c r="QHS41" s="87"/>
      <c r="QHT41" s="87"/>
      <c r="QHU41" s="87"/>
      <c r="QHV41" s="87"/>
      <c r="QHW41" s="87"/>
      <c r="QHX41" s="87"/>
      <c r="QHY41" s="87"/>
      <c r="QHZ41" s="87"/>
      <c r="QIA41" s="87"/>
      <c r="QIB41" s="87"/>
      <c r="QIC41" s="87"/>
      <c r="QID41" s="87"/>
      <c r="QIE41" s="87"/>
      <c r="QIF41" s="87"/>
      <c r="QIG41" s="87"/>
      <c r="QIH41" s="87"/>
      <c r="QII41" s="87"/>
      <c r="QIJ41" s="87"/>
      <c r="QIK41" s="87"/>
      <c r="QIL41" s="87"/>
      <c r="QIM41" s="87"/>
      <c r="QIN41" s="87"/>
      <c r="QIO41" s="87"/>
      <c r="QIP41" s="87"/>
      <c r="QIQ41" s="87"/>
      <c r="QIR41" s="87"/>
      <c r="QIS41" s="87"/>
      <c r="QIT41" s="87"/>
      <c r="QIU41" s="87"/>
      <c r="QIV41" s="87"/>
      <c r="QIW41" s="87"/>
      <c r="QIX41" s="87"/>
      <c r="QIY41" s="87"/>
      <c r="QIZ41" s="87"/>
      <c r="QJA41" s="87"/>
      <c r="QJB41" s="87"/>
      <c r="QJC41" s="87"/>
      <c r="QJD41" s="87"/>
      <c r="QJE41" s="87"/>
      <c r="QJF41" s="87"/>
      <c r="QJG41" s="87"/>
      <c r="QJH41" s="87"/>
      <c r="QJI41" s="87"/>
      <c r="QJJ41" s="87"/>
      <c r="QJK41" s="87"/>
      <c r="QJL41" s="87"/>
      <c r="QJM41" s="87"/>
      <c r="QJN41" s="87"/>
      <c r="QJO41" s="87"/>
      <c r="QJP41" s="87"/>
      <c r="QJQ41" s="87"/>
      <c r="QJR41" s="87"/>
      <c r="QJS41" s="87"/>
      <c r="QJT41" s="87"/>
      <c r="QJU41" s="87"/>
      <c r="QJV41" s="87"/>
      <c r="QJW41" s="87"/>
      <c r="QJX41" s="87"/>
      <c r="QJY41" s="87"/>
      <c r="QJZ41" s="87"/>
      <c r="QKA41" s="87"/>
      <c r="QKB41" s="87"/>
      <c r="QKC41" s="87"/>
      <c r="QKD41" s="87"/>
      <c r="QKE41" s="87"/>
      <c r="QKF41" s="87"/>
      <c r="QKG41" s="87"/>
      <c r="QKH41" s="87"/>
      <c r="QKI41" s="87"/>
      <c r="QKJ41" s="87"/>
      <c r="QKK41" s="87"/>
      <c r="QKL41" s="87"/>
      <c r="QKM41" s="87"/>
      <c r="QKN41" s="87"/>
      <c r="QKO41" s="87"/>
      <c r="QKP41" s="87"/>
      <c r="QKQ41" s="87"/>
      <c r="QKR41" s="87"/>
      <c r="QKS41" s="87"/>
      <c r="QKT41" s="87"/>
      <c r="QKU41" s="87"/>
      <c r="QKV41" s="87"/>
      <c r="QKW41" s="87"/>
      <c r="QKX41" s="87"/>
      <c r="QKY41" s="87"/>
      <c r="QKZ41" s="87"/>
      <c r="QLA41" s="87"/>
      <c r="QLB41" s="87"/>
      <c r="QLC41" s="87"/>
      <c r="QLD41" s="87"/>
      <c r="QLE41" s="87"/>
      <c r="QLF41" s="87"/>
      <c r="QLG41" s="87"/>
      <c r="QLH41" s="87"/>
      <c r="QLI41" s="87"/>
      <c r="QLJ41" s="87"/>
      <c r="QLK41" s="87"/>
      <c r="QLL41" s="87"/>
      <c r="QLM41" s="87"/>
      <c r="QLN41" s="87"/>
      <c r="QLO41" s="87"/>
      <c r="QLP41" s="87"/>
      <c r="QLQ41" s="87"/>
      <c r="QLR41" s="87"/>
      <c r="QLS41" s="87"/>
      <c r="QLT41" s="87"/>
      <c r="QLU41" s="87"/>
      <c r="QLV41" s="87"/>
      <c r="QLW41" s="87"/>
      <c r="QLX41" s="87"/>
      <c r="QLY41" s="87"/>
      <c r="QLZ41" s="87"/>
      <c r="QMA41" s="87"/>
      <c r="QMB41" s="87"/>
      <c r="QMC41" s="87"/>
      <c r="QMD41" s="87"/>
      <c r="QME41" s="87"/>
      <c r="QMF41" s="87"/>
      <c r="QMG41" s="87"/>
      <c r="QMH41" s="87"/>
      <c r="QMI41" s="87"/>
      <c r="QMJ41" s="87"/>
      <c r="QMK41" s="87"/>
      <c r="QML41" s="87"/>
      <c r="QMM41" s="87"/>
      <c r="QMN41" s="87"/>
      <c r="QMO41" s="87"/>
      <c r="QMP41" s="87"/>
      <c r="QMQ41" s="87"/>
      <c r="QMR41" s="87"/>
      <c r="QMS41" s="87"/>
      <c r="QMT41" s="87"/>
      <c r="QMU41" s="87"/>
      <c r="QMV41" s="87"/>
      <c r="QMW41" s="87"/>
      <c r="QMX41" s="87"/>
      <c r="QMY41" s="87"/>
      <c r="QMZ41" s="87"/>
      <c r="QNA41" s="87"/>
      <c r="QNB41" s="87"/>
      <c r="QNC41" s="87"/>
      <c r="QND41" s="87"/>
      <c r="QNE41" s="87"/>
      <c r="QNF41" s="87"/>
      <c r="QNG41" s="87"/>
      <c r="QNH41" s="87"/>
      <c r="QNI41" s="87"/>
      <c r="QNJ41" s="87"/>
      <c r="QNK41" s="87"/>
      <c r="QNL41" s="87"/>
      <c r="QNM41" s="87"/>
      <c r="QNN41" s="87"/>
      <c r="QNO41" s="87"/>
      <c r="QNP41" s="87"/>
      <c r="QNQ41" s="87"/>
      <c r="QNR41" s="87"/>
      <c r="QNS41" s="87"/>
      <c r="QNT41" s="87"/>
      <c r="QNU41" s="87"/>
      <c r="QNV41" s="87"/>
      <c r="QNW41" s="87"/>
      <c r="QNX41" s="87"/>
      <c r="QNY41" s="87"/>
      <c r="QNZ41" s="87"/>
      <c r="QOA41" s="87"/>
      <c r="QOB41" s="87"/>
      <c r="QOC41" s="87"/>
      <c r="QOD41" s="87"/>
      <c r="QOE41" s="87"/>
      <c r="QOF41" s="87"/>
      <c r="QOG41" s="87"/>
      <c r="QOH41" s="87"/>
      <c r="QOI41" s="87"/>
      <c r="QOJ41" s="87"/>
      <c r="QOK41" s="87"/>
      <c r="QOL41" s="87"/>
      <c r="QOM41" s="87"/>
      <c r="QON41" s="87"/>
      <c r="QOO41" s="87"/>
      <c r="QOP41" s="87"/>
      <c r="QOQ41" s="87"/>
      <c r="QOR41" s="87"/>
      <c r="QOS41" s="87"/>
      <c r="QOT41" s="87"/>
      <c r="QOU41" s="87"/>
      <c r="QOV41" s="87"/>
      <c r="QOW41" s="87"/>
      <c r="QOX41" s="87"/>
      <c r="QOY41" s="87"/>
      <c r="QOZ41" s="87"/>
      <c r="QPA41" s="87"/>
      <c r="QPB41" s="87"/>
      <c r="QPC41" s="87"/>
      <c r="QPD41" s="87"/>
      <c r="QPE41" s="87"/>
      <c r="QPF41" s="87"/>
      <c r="QPG41" s="87"/>
      <c r="QPH41" s="87"/>
      <c r="QPI41" s="87"/>
      <c r="QPJ41" s="87"/>
      <c r="QPK41" s="87"/>
      <c r="QPL41" s="87"/>
      <c r="QPM41" s="87"/>
      <c r="QPN41" s="87"/>
      <c r="QPO41" s="87"/>
      <c r="QPP41" s="87"/>
      <c r="QPQ41" s="87"/>
      <c r="QPR41" s="87"/>
      <c r="QPS41" s="87"/>
      <c r="QPT41" s="87"/>
      <c r="QPU41" s="87"/>
      <c r="QPV41" s="87"/>
      <c r="QPW41" s="87"/>
      <c r="QPX41" s="87"/>
      <c r="QPY41" s="87"/>
      <c r="QPZ41" s="87"/>
      <c r="QQA41" s="87"/>
      <c r="QQB41" s="87"/>
      <c r="QQC41" s="87"/>
      <c r="QQD41" s="87"/>
      <c r="QQE41" s="87"/>
      <c r="QQF41" s="87"/>
      <c r="QQG41" s="87"/>
      <c r="QQH41" s="87"/>
      <c r="QQI41" s="87"/>
      <c r="QQJ41" s="87"/>
      <c r="QQK41" s="87"/>
      <c r="QQL41" s="87"/>
      <c r="QQM41" s="87"/>
      <c r="QQN41" s="87"/>
      <c r="QQO41" s="87"/>
      <c r="QQP41" s="87"/>
      <c r="QQQ41" s="87"/>
      <c r="QQR41" s="87"/>
      <c r="QQS41" s="87"/>
      <c r="QQT41" s="87"/>
      <c r="QQU41" s="87"/>
      <c r="QQV41" s="87"/>
      <c r="QQW41" s="87"/>
      <c r="QQX41" s="87"/>
      <c r="QQY41" s="87"/>
      <c r="QQZ41" s="87"/>
      <c r="QRA41" s="87"/>
      <c r="QRB41" s="87"/>
      <c r="QRC41" s="87"/>
      <c r="QRD41" s="87"/>
      <c r="QRE41" s="87"/>
      <c r="QRF41" s="87"/>
      <c r="QRG41" s="87"/>
      <c r="QRH41" s="87"/>
      <c r="QRI41" s="87"/>
      <c r="QRJ41" s="87"/>
      <c r="QRK41" s="87"/>
      <c r="QRL41" s="87"/>
      <c r="QRM41" s="87"/>
      <c r="QRN41" s="87"/>
      <c r="QRO41" s="87"/>
      <c r="QRP41" s="87"/>
      <c r="QRQ41" s="87"/>
      <c r="QRR41" s="87"/>
      <c r="QRS41" s="87"/>
      <c r="QRT41" s="87"/>
      <c r="QRU41" s="87"/>
      <c r="QRV41" s="87"/>
      <c r="QRW41" s="87"/>
      <c r="QRX41" s="87"/>
      <c r="QRY41" s="87"/>
      <c r="QRZ41" s="87"/>
      <c r="QSA41" s="87"/>
      <c r="QSB41" s="87"/>
      <c r="QSC41" s="87"/>
      <c r="QSD41" s="87"/>
      <c r="QSE41" s="87"/>
      <c r="QSF41" s="87"/>
      <c r="QSG41" s="87"/>
      <c r="QSH41" s="87"/>
      <c r="QSI41" s="87"/>
      <c r="QSJ41" s="87"/>
      <c r="QSK41" s="87"/>
      <c r="QSL41" s="87"/>
      <c r="QSM41" s="87"/>
      <c r="QSN41" s="87"/>
      <c r="QSO41" s="87"/>
      <c r="QSP41" s="87"/>
      <c r="QSQ41" s="87"/>
      <c r="QSR41" s="87"/>
      <c r="QSS41" s="87"/>
      <c r="QST41" s="87"/>
      <c r="QSU41" s="87"/>
      <c r="QSV41" s="87"/>
      <c r="QSW41" s="87"/>
      <c r="QSX41" s="87"/>
      <c r="QSY41" s="87"/>
      <c r="QSZ41" s="87"/>
      <c r="QTA41" s="87"/>
      <c r="QTB41" s="87"/>
      <c r="QTC41" s="87"/>
      <c r="QTD41" s="87"/>
      <c r="QTE41" s="87"/>
      <c r="QTF41" s="87"/>
      <c r="QTG41" s="87"/>
      <c r="QTH41" s="87"/>
      <c r="QTI41" s="87"/>
      <c r="QTJ41" s="87"/>
      <c r="QTK41" s="87"/>
      <c r="QTL41" s="87"/>
      <c r="QTM41" s="87"/>
      <c r="QTN41" s="87"/>
      <c r="QTO41" s="87"/>
      <c r="QTP41" s="87"/>
      <c r="QTQ41" s="87"/>
      <c r="QTR41" s="87"/>
      <c r="QTS41" s="87"/>
      <c r="QTT41" s="87"/>
      <c r="QTU41" s="87"/>
      <c r="QTV41" s="87"/>
      <c r="QTW41" s="87"/>
      <c r="QTX41" s="87"/>
      <c r="QTY41" s="87"/>
      <c r="QTZ41" s="87"/>
      <c r="QUA41" s="87"/>
      <c r="QUB41" s="87"/>
      <c r="QUC41" s="87"/>
      <c r="QUD41" s="87"/>
      <c r="QUE41" s="87"/>
      <c r="QUF41" s="87"/>
      <c r="QUG41" s="87"/>
      <c r="QUH41" s="87"/>
      <c r="QUI41" s="87"/>
      <c r="QUJ41" s="87"/>
      <c r="QUK41" s="87"/>
      <c r="QUL41" s="87"/>
      <c r="QUM41" s="87"/>
      <c r="QUN41" s="87"/>
      <c r="QUO41" s="87"/>
      <c r="QUP41" s="87"/>
      <c r="QUQ41" s="87"/>
      <c r="QUR41" s="87"/>
      <c r="QUS41" s="87"/>
      <c r="QUT41" s="87"/>
      <c r="QUU41" s="87"/>
      <c r="QUV41" s="87"/>
      <c r="QUW41" s="87"/>
      <c r="QUX41" s="87"/>
      <c r="QUY41" s="87"/>
      <c r="QUZ41" s="87"/>
      <c r="QVA41" s="87"/>
      <c r="QVB41" s="87"/>
      <c r="QVC41" s="87"/>
      <c r="QVD41" s="87"/>
      <c r="QVE41" s="87"/>
      <c r="QVF41" s="87"/>
      <c r="QVG41" s="87"/>
      <c r="QVH41" s="87"/>
      <c r="QVI41" s="87"/>
      <c r="QVJ41" s="87"/>
      <c r="QVK41" s="87"/>
      <c r="QVL41" s="87"/>
      <c r="QVM41" s="87"/>
      <c r="QVN41" s="87"/>
      <c r="QVO41" s="87"/>
      <c r="QVP41" s="87"/>
      <c r="QVQ41" s="87"/>
      <c r="QVR41" s="87"/>
      <c r="QVS41" s="87"/>
      <c r="QVT41" s="87"/>
      <c r="QVU41" s="87"/>
      <c r="QVV41" s="87"/>
      <c r="QVW41" s="87"/>
      <c r="QVX41" s="87"/>
      <c r="QVY41" s="87"/>
      <c r="QVZ41" s="87"/>
      <c r="QWA41" s="87"/>
      <c r="QWB41" s="87"/>
      <c r="QWC41" s="87"/>
      <c r="QWD41" s="87"/>
      <c r="QWE41" s="87"/>
      <c r="QWF41" s="87"/>
      <c r="QWG41" s="87"/>
      <c r="QWH41" s="87"/>
      <c r="QWI41" s="87"/>
      <c r="QWJ41" s="87"/>
      <c r="QWK41" s="87"/>
      <c r="QWL41" s="87"/>
      <c r="QWM41" s="87"/>
      <c r="QWN41" s="87"/>
      <c r="QWO41" s="87"/>
      <c r="QWP41" s="87"/>
      <c r="QWQ41" s="87"/>
      <c r="QWR41" s="87"/>
      <c r="QWS41" s="87"/>
      <c r="QWT41" s="87"/>
      <c r="QWU41" s="87"/>
      <c r="QWV41" s="87"/>
      <c r="QWW41" s="87"/>
      <c r="QWX41" s="87"/>
      <c r="QWY41" s="87"/>
      <c r="QWZ41" s="87"/>
      <c r="QXA41" s="87"/>
      <c r="QXB41" s="87"/>
      <c r="QXC41" s="87"/>
      <c r="QXD41" s="87"/>
      <c r="QXE41" s="87"/>
      <c r="QXF41" s="87"/>
      <c r="QXG41" s="87"/>
      <c r="QXH41" s="87"/>
      <c r="QXI41" s="87"/>
      <c r="QXJ41" s="87"/>
      <c r="QXK41" s="87"/>
      <c r="QXL41" s="87"/>
      <c r="QXM41" s="87"/>
      <c r="QXN41" s="87"/>
      <c r="QXO41" s="87"/>
      <c r="QXP41" s="87"/>
      <c r="QXQ41" s="87"/>
      <c r="QXR41" s="87"/>
      <c r="QXS41" s="87"/>
      <c r="QXT41" s="87"/>
      <c r="QXU41" s="87"/>
      <c r="QXV41" s="87"/>
      <c r="QXW41" s="87"/>
      <c r="QXX41" s="87"/>
      <c r="QXY41" s="87"/>
      <c r="QXZ41" s="87"/>
      <c r="QYA41" s="87"/>
      <c r="QYB41" s="87"/>
      <c r="QYC41" s="87"/>
      <c r="QYD41" s="87"/>
      <c r="QYE41" s="87"/>
      <c r="QYF41" s="87"/>
      <c r="QYG41" s="87"/>
      <c r="QYH41" s="87"/>
      <c r="QYI41" s="87"/>
      <c r="QYJ41" s="87"/>
      <c r="QYK41" s="87"/>
      <c r="QYL41" s="87"/>
      <c r="QYM41" s="87"/>
      <c r="QYN41" s="87"/>
      <c r="QYO41" s="87"/>
      <c r="QYP41" s="87"/>
      <c r="QYQ41" s="87"/>
      <c r="QYR41" s="87"/>
      <c r="QYS41" s="87"/>
      <c r="QYT41" s="87"/>
      <c r="QYU41" s="87"/>
      <c r="QYV41" s="87"/>
      <c r="QYW41" s="87"/>
      <c r="QYX41" s="87"/>
      <c r="QYY41" s="87"/>
      <c r="QYZ41" s="87"/>
      <c r="QZA41" s="87"/>
      <c r="QZB41" s="87"/>
      <c r="QZC41" s="87"/>
      <c r="QZD41" s="87"/>
      <c r="QZE41" s="87"/>
      <c r="QZF41" s="87"/>
      <c r="QZG41" s="87"/>
      <c r="QZH41" s="87"/>
      <c r="QZI41" s="87"/>
      <c r="QZJ41" s="87"/>
      <c r="QZK41" s="87"/>
      <c r="QZL41" s="87"/>
      <c r="QZM41" s="87"/>
      <c r="QZN41" s="87"/>
      <c r="QZO41" s="87"/>
      <c r="QZP41" s="87"/>
      <c r="QZQ41" s="87"/>
      <c r="QZR41" s="87"/>
      <c r="QZS41" s="87"/>
      <c r="QZT41" s="87"/>
      <c r="QZU41" s="87"/>
      <c r="QZV41" s="87"/>
      <c r="QZW41" s="87"/>
      <c r="QZX41" s="87"/>
      <c r="QZY41" s="87"/>
      <c r="QZZ41" s="87"/>
      <c r="RAA41" s="87"/>
      <c r="RAB41" s="87"/>
      <c r="RAC41" s="87"/>
      <c r="RAD41" s="87"/>
      <c r="RAE41" s="87"/>
      <c r="RAF41" s="87"/>
      <c r="RAG41" s="87"/>
      <c r="RAH41" s="87"/>
      <c r="RAI41" s="87"/>
      <c r="RAJ41" s="87"/>
      <c r="RAK41" s="87"/>
      <c r="RAL41" s="87"/>
      <c r="RAM41" s="87"/>
      <c r="RAN41" s="87"/>
      <c r="RAO41" s="87"/>
      <c r="RAP41" s="87"/>
      <c r="RAQ41" s="87"/>
      <c r="RAR41" s="87"/>
      <c r="RAS41" s="87"/>
      <c r="RAT41" s="87"/>
      <c r="RAU41" s="87"/>
      <c r="RAV41" s="87"/>
      <c r="RAW41" s="87"/>
      <c r="RAX41" s="87"/>
      <c r="RAY41" s="87"/>
      <c r="RAZ41" s="87"/>
      <c r="RBA41" s="87"/>
      <c r="RBB41" s="87"/>
      <c r="RBC41" s="87"/>
      <c r="RBD41" s="87"/>
      <c r="RBE41" s="87"/>
      <c r="RBF41" s="87"/>
      <c r="RBG41" s="87"/>
      <c r="RBH41" s="87"/>
      <c r="RBI41" s="87"/>
      <c r="RBJ41" s="87"/>
      <c r="RBK41" s="87"/>
      <c r="RBL41" s="87"/>
      <c r="RBM41" s="87"/>
      <c r="RBN41" s="87"/>
      <c r="RBO41" s="87"/>
      <c r="RBP41" s="87"/>
      <c r="RBQ41" s="87"/>
      <c r="RBR41" s="87"/>
      <c r="RBS41" s="87"/>
      <c r="RBT41" s="87"/>
      <c r="RBU41" s="87"/>
      <c r="RBV41" s="87"/>
      <c r="RBW41" s="87"/>
      <c r="RBX41" s="87"/>
      <c r="RBY41" s="87"/>
      <c r="RBZ41" s="87"/>
      <c r="RCA41" s="87"/>
      <c r="RCB41" s="87"/>
      <c r="RCC41" s="87"/>
      <c r="RCD41" s="87"/>
      <c r="RCE41" s="87"/>
      <c r="RCF41" s="87"/>
      <c r="RCG41" s="87"/>
      <c r="RCH41" s="87"/>
      <c r="RCI41" s="87"/>
      <c r="RCJ41" s="87"/>
      <c r="RCK41" s="87"/>
      <c r="RCL41" s="87"/>
      <c r="RCM41" s="87"/>
      <c r="RCN41" s="87"/>
      <c r="RCO41" s="87"/>
      <c r="RCP41" s="87"/>
      <c r="RCQ41" s="87"/>
      <c r="RCR41" s="87"/>
      <c r="RCS41" s="87"/>
      <c r="RCT41" s="87"/>
      <c r="RCU41" s="87"/>
      <c r="RCV41" s="87"/>
      <c r="RCW41" s="87"/>
      <c r="RCX41" s="87"/>
      <c r="RCY41" s="87"/>
      <c r="RCZ41" s="87"/>
      <c r="RDA41" s="87"/>
      <c r="RDB41" s="87"/>
      <c r="RDC41" s="87"/>
      <c r="RDD41" s="87"/>
      <c r="RDE41" s="87"/>
      <c r="RDF41" s="87"/>
      <c r="RDG41" s="87"/>
      <c r="RDH41" s="87"/>
      <c r="RDI41" s="87"/>
      <c r="RDJ41" s="87"/>
      <c r="RDK41" s="87"/>
      <c r="RDL41" s="87"/>
      <c r="RDM41" s="87"/>
      <c r="RDN41" s="87"/>
      <c r="RDO41" s="87"/>
      <c r="RDP41" s="87"/>
      <c r="RDQ41" s="87"/>
      <c r="RDR41" s="87"/>
      <c r="RDS41" s="87"/>
      <c r="RDT41" s="87"/>
      <c r="RDU41" s="87"/>
      <c r="RDV41" s="87"/>
      <c r="RDW41" s="87"/>
      <c r="RDX41" s="87"/>
      <c r="RDY41" s="87"/>
      <c r="RDZ41" s="87"/>
      <c r="REA41" s="87"/>
      <c r="REB41" s="87"/>
      <c r="REC41" s="87"/>
      <c r="RED41" s="87"/>
      <c r="REE41" s="87"/>
      <c r="REF41" s="87"/>
      <c r="REG41" s="87"/>
      <c r="REH41" s="87"/>
      <c r="REI41" s="87"/>
      <c r="REJ41" s="87"/>
      <c r="REK41" s="87"/>
      <c r="REL41" s="87"/>
      <c r="REM41" s="87"/>
      <c r="REN41" s="87"/>
      <c r="REO41" s="87"/>
      <c r="REP41" s="87"/>
      <c r="REQ41" s="87"/>
      <c r="RER41" s="87"/>
      <c r="RES41" s="87"/>
      <c r="RET41" s="87"/>
      <c r="REU41" s="87"/>
      <c r="REV41" s="87"/>
      <c r="REW41" s="87"/>
      <c r="REX41" s="87"/>
      <c r="REY41" s="87"/>
      <c r="REZ41" s="87"/>
      <c r="RFA41" s="87"/>
      <c r="RFB41" s="87"/>
      <c r="RFC41" s="87"/>
      <c r="RFD41" s="87"/>
      <c r="RFE41" s="87"/>
      <c r="RFF41" s="87"/>
      <c r="RFG41" s="87"/>
      <c r="RFH41" s="87"/>
      <c r="RFI41" s="87"/>
      <c r="RFJ41" s="87"/>
      <c r="RFK41" s="87"/>
      <c r="RFL41" s="87"/>
      <c r="RFM41" s="87"/>
      <c r="RFN41" s="87"/>
      <c r="RFO41" s="87"/>
      <c r="RFP41" s="87"/>
      <c r="RFQ41" s="87"/>
      <c r="RFR41" s="87"/>
      <c r="RFS41" s="87"/>
      <c r="RFT41" s="87"/>
      <c r="RFU41" s="87"/>
      <c r="RFV41" s="87"/>
      <c r="RFW41" s="87"/>
      <c r="RFX41" s="87"/>
      <c r="RFY41" s="87"/>
      <c r="RFZ41" s="87"/>
      <c r="RGA41" s="87"/>
      <c r="RGB41" s="87"/>
      <c r="RGC41" s="87"/>
      <c r="RGD41" s="87"/>
      <c r="RGE41" s="87"/>
      <c r="RGF41" s="87"/>
      <c r="RGG41" s="87"/>
      <c r="RGH41" s="87"/>
      <c r="RGI41" s="87"/>
      <c r="RGJ41" s="87"/>
      <c r="RGK41" s="87"/>
      <c r="RGL41" s="87"/>
      <c r="RGM41" s="87"/>
      <c r="RGN41" s="87"/>
      <c r="RGO41" s="87"/>
      <c r="RGP41" s="87"/>
      <c r="RGQ41" s="87"/>
      <c r="RGR41" s="87"/>
      <c r="RGS41" s="87"/>
      <c r="RGT41" s="87"/>
      <c r="RGU41" s="87"/>
      <c r="RGV41" s="87"/>
      <c r="RGW41" s="87"/>
      <c r="RGX41" s="87"/>
      <c r="RGY41" s="87"/>
      <c r="RGZ41" s="87"/>
      <c r="RHA41" s="87"/>
      <c r="RHB41" s="87"/>
      <c r="RHC41" s="87"/>
      <c r="RHD41" s="87"/>
      <c r="RHE41" s="87"/>
      <c r="RHF41" s="87"/>
      <c r="RHG41" s="87"/>
      <c r="RHH41" s="87"/>
      <c r="RHI41" s="87"/>
      <c r="RHJ41" s="87"/>
      <c r="RHK41" s="87"/>
      <c r="RHL41" s="87"/>
      <c r="RHM41" s="87"/>
      <c r="RHN41" s="87"/>
      <c r="RHO41" s="87"/>
      <c r="RHP41" s="87"/>
      <c r="RHQ41" s="87"/>
      <c r="RHR41" s="87"/>
      <c r="RHS41" s="87"/>
      <c r="RHT41" s="87"/>
      <c r="RHU41" s="87"/>
      <c r="RHV41" s="87"/>
      <c r="RHW41" s="87"/>
      <c r="RHX41" s="87"/>
      <c r="RHY41" s="87"/>
      <c r="RHZ41" s="87"/>
      <c r="RIA41" s="87"/>
      <c r="RIB41" s="87"/>
      <c r="RIC41" s="87"/>
      <c r="RID41" s="87"/>
      <c r="RIE41" s="87"/>
      <c r="RIF41" s="87"/>
      <c r="RIG41" s="87"/>
      <c r="RIH41" s="87"/>
      <c r="RII41" s="87"/>
      <c r="RIJ41" s="87"/>
      <c r="RIK41" s="87"/>
      <c r="RIL41" s="87"/>
      <c r="RIM41" s="87"/>
      <c r="RIN41" s="87"/>
      <c r="RIO41" s="87"/>
      <c r="RIP41" s="87"/>
      <c r="RIQ41" s="87"/>
      <c r="RIR41" s="87"/>
      <c r="RIS41" s="87"/>
      <c r="RIT41" s="87"/>
      <c r="RIU41" s="87"/>
      <c r="RIV41" s="87"/>
      <c r="RIW41" s="87"/>
      <c r="RIX41" s="87"/>
      <c r="RIY41" s="87"/>
      <c r="RIZ41" s="87"/>
      <c r="RJA41" s="87"/>
      <c r="RJB41" s="87"/>
      <c r="RJC41" s="87"/>
      <c r="RJD41" s="87"/>
      <c r="RJE41" s="87"/>
      <c r="RJF41" s="87"/>
      <c r="RJG41" s="87"/>
      <c r="RJH41" s="87"/>
      <c r="RJI41" s="87"/>
      <c r="RJJ41" s="87"/>
      <c r="RJK41" s="87"/>
      <c r="RJL41" s="87"/>
      <c r="RJM41" s="87"/>
      <c r="RJN41" s="87"/>
      <c r="RJO41" s="87"/>
      <c r="RJP41" s="87"/>
      <c r="RJQ41" s="87"/>
      <c r="RJR41" s="87"/>
      <c r="RJS41" s="87"/>
      <c r="RJT41" s="87"/>
      <c r="RJU41" s="87"/>
      <c r="RJV41" s="87"/>
      <c r="RJW41" s="87"/>
      <c r="RJX41" s="87"/>
      <c r="RJY41" s="87"/>
      <c r="RJZ41" s="87"/>
      <c r="RKA41" s="87"/>
      <c r="RKB41" s="87"/>
      <c r="RKC41" s="87"/>
      <c r="RKD41" s="87"/>
      <c r="RKE41" s="87"/>
      <c r="RKF41" s="87"/>
      <c r="RKG41" s="87"/>
      <c r="RKH41" s="87"/>
      <c r="RKI41" s="87"/>
      <c r="RKJ41" s="87"/>
      <c r="RKK41" s="87"/>
      <c r="RKL41" s="87"/>
      <c r="RKM41" s="87"/>
      <c r="RKN41" s="87"/>
      <c r="RKO41" s="87"/>
      <c r="RKP41" s="87"/>
      <c r="RKQ41" s="87"/>
      <c r="RKR41" s="87"/>
      <c r="RKS41" s="87"/>
      <c r="RKT41" s="87"/>
      <c r="RKU41" s="87"/>
      <c r="RKV41" s="87"/>
      <c r="RKW41" s="87"/>
      <c r="RKX41" s="87"/>
      <c r="RKY41" s="87"/>
      <c r="RKZ41" s="87"/>
      <c r="RLA41" s="87"/>
      <c r="RLB41" s="87"/>
      <c r="RLC41" s="87"/>
      <c r="RLD41" s="87"/>
      <c r="RLE41" s="87"/>
      <c r="RLF41" s="87"/>
      <c r="RLG41" s="87"/>
      <c r="RLH41" s="87"/>
      <c r="RLI41" s="87"/>
      <c r="RLJ41" s="87"/>
      <c r="RLK41" s="87"/>
      <c r="RLL41" s="87"/>
      <c r="RLM41" s="87"/>
      <c r="RLN41" s="87"/>
      <c r="RLO41" s="87"/>
      <c r="RLP41" s="87"/>
      <c r="RLQ41" s="87"/>
      <c r="RLR41" s="87"/>
      <c r="RLS41" s="87"/>
      <c r="RLT41" s="87"/>
      <c r="RLU41" s="87"/>
      <c r="RLV41" s="87"/>
      <c r="RLW41" s="87"/>
      <c r="RLX41" s="87"/>
      <c r="RLY41" s="87"/>
      <c r="RLZ41" s="87"/>
      <c r="RMA41" s="87"/>
      <c r="RMB41" s="87"/>
      <c r="RMC41" s="87"/>
      <c r="RMD41" s="87"/>
      <c r="RME41" s="87"/>
      <c r="RMF41" s="87"/>
      <c r="RMG41" s="87"/>
      <c r="RMH41" s="87"/>
      <c r="RMI41" s="87"/>
      <c r="RMJ41" s="87"/>
      <c r="RMK41" s="87"/>
      <c r="RML41" s="87"/>
      <c r="RMM41" s="87"/>
      <c r="RMN41" s="87"/>
      <c r="RMO41" s="87"/>
      <c r="RMP41" s="87"/>
      <c r="RMQ41" s="87"/>
      <c r="RMR41" s="87"/>
      <c r="RMS41" s="87"/>
      <c r="RMT41" s="87"/>
      <c r="RMU41" s="87"/>
      <c r="RMV41" s="87"/>
      <c r="RMW41" s="87"/>
      <c r="RMX41" s="87"/>
      <c r="RMY41" s="87"/>
      <c r="RMZ41" s="87"/>
      <c r="RNA41" s="87"/>
      <c r="RNB41" s="87"/>
      <c r="RNC41" s="87"/>
      <c r="RND41" s="87"/>
      <c r="RNE41" s="87"/>
      <c r="RNF41" s="87"/>
      <c r="RNG41" s="87"/>
      <c r="RNH41" s="87"/>
      <c r="RNI41" s="87"/>
      <c r="RNJ41" s="87"/>
      <c r="RNK41" s="87"/>
      <c r="RNL41" s="87"/>
      <c r="RNM41" s="87"/>
      <c r="RNN41" s="87"/>
      <c r="RNO41" s="87"/>
      <c r="RNP41" s="87"/>
      <c r="RNQ41" s="87"/>
      <c r="RNR41" s="87"/>
      <c r="RNS41" s="87"/>
      <c r="RNT41" s="87"/>
      <c r="RNU41" s="87"/>
      <c r="RNV41" s="87"/>
      <c r="RNW41" s="87"/>
      <c r="RNX41" s="87"/>
      <c r="RNY41" s="87"/>
      <c r="RNZ41" s="87"/>
      <c r="ROA41" s="87"/>
      <c r="ROB41" s="87"/>
      <c r="ROC41" s="87"/>
      <c r="ROD41" s="87"/>
      <c r="ROE41" s="87"/>
      <c r="ROF41" s="87"/>
      <c r="ROG41" s="87"/>
      <c r="ROH41" s="87"/>
      <c r="ROI41" s="87"/>
      <c r="ROJ41" s="87"/>
      <c r="ROK41" s="87"/>
      <c r="ROL41" s="87"/>
      <c r="ROM41" s="87"/>
      <c r="RON41" s="87"/>
      <c r="ROO41" s="87"/>
      <c r="ROP41" s="87"/>
      <c r="ROQ41" s="87"/>
      <c r="ROR41" s="87"/>
      <c r="ROS41" s="87"/>
      <c r="ROT41" s="87"/>
      <c r="ROU41" s="87"/>
      <c r="ROV41" s="87"/>
      <c r="ROW41" s="87"/>
      <c r="ROX41" s="87"/>
      <c r="ROY41" s="87"/>
      <c r="ROZ41" s="87"/>
      <c r="RPA41" s="87"/>
      <c r="RPB41" s="87"/>
      <c r="RPC41" s="87"/>
      <c r="RPD41" s="87"/>
      <c r="RPE41" s="87"/>
      <c r="RPF41" s="87"/>
      <c r="RPG41" s="87"/>
      <c r="RPH41" s="87"/>
      <c r="RPI41" s="87"/>
      <c r="RPJ41" s="87"/>
      <c r="RPK41" s="87"/>
      <c r="RPL41" s="87"/>
      <c r="RPM41" s="87"/>
      <c r="RPN41" s="87"/>
      <c r="RPO41" s="87"/>
      <c r="RPP41" s="87"/>
      <c r="RPQ41" s="87"/>
      <c r="RPR41" s="87"/>
      <c r="RPS41" s="87"/>
      <c r="RPT41" s="87"/>
      <c r="RPU41" s="87"/>
      <c r="RPV41" s="87"/>
      <c r="RPW41" s="87"/>
      <c r="RPX41" s="87"/>
      <c r="RPY41" s="87"/>
      <c r="RPZ41" s="87"/>
      <c r="RQA41" s="87"/>
      <c r="RQB41" s="87"/>
      <c r="RQC41" s="87"/>
      <c r="RQD41" s="87"/>
      <c r="RQE41" s="87"/>
      <c r="RQF41" s="87"/>
      <c r="RQG41" s="87"/>
      <c r="RQH41" s="87"/>
      <c r="RQI41" s="87"/>
      <c r="RQJ41" s="87"/>
      <c r="RQK41" s="87"/>
      <c r="RQL41" s="87"/>
      <c r="RQM41" s="87"/>
      <c r="RQN41" s="87"/>
      <c r="RQO41" s="87"/>
      <c r="RQP41" s="87"/>
      <c r="RQQ41" s="87"/>
      <c r="RQR41" s="87"/>
      <c r="RQS41" s="87"/>
      <c r="RQT41" s="87"/>
      <c r="RQU41" s="87"/>
      <c r="RQV41" s="87"/>
      <c r="RQW41" s="87"/>
      <c r="RQX41" s="87"/>
      <c r="RQY41" s="87"/>
      <c r="RQZ41" s="87"/>
      <c r="RRA41" s="87"/>
      <c r="RRB41" s="87"/>
      <c r="RRC41" s="87"/>
      <c r="RRD41" s="87"/>
      <c r="RRE41" s="87"/>
      <c r="RRF41" s="87"/>
      <c r="RRG41" s="87"/>
      <c r="RRH41" s="87"/>
      <c r="RRI41" s="87"/>
      <c r="RRJ41" s="87"/>
      <c r="RRK41" s="87"/>
      <c r="RRL41" s="87"/>
      <c r="RRM41" s="87"/>
      <c r="RRN41" s="87"/>
      <c r="RRO41" s="87"/>
      <c r="RRP41" s="87"/>
      <c r="RRQ41" s="87"/>
      <c r="RRR41" s="87"/>
      <c r="RRS41" s="87"/>
      <c r="RRT41" s="87"/>
      <c r="RRU41" s="87"/>
      <c r="RRV41" s="87"/>
      <c r="RRW41" s="87"/>
      <c r="RRX41" s="87"/>
      <c r="RRY41" s="87"/>
      <c r="RRZ41" s="87"/>
      <c r="RSA41" s="87"/>
      <c r="RSB41" s="87"/>
      <c r="RSC41" s="87"/>
      <c r="RSD41" s="87"/>
      <c r="RSE41" s="87"/>
      <c r="RSF41" s="87"/>
      <c r="RSG41" s="87"/>
      <c r="RSH41" s="87"/>
      <c r="RSI41" s="87"/>
      <c r="RSJ41" s="87"/>
      <c r="RSK41" s="87"/>
      <c r="RSL41" s="87"/>
      <c r="RSM41" s="87"/>
      <c r="RSN41" s="87"/>
      <c r="RSO41" s="87"/>
      <c r="RSP41" s="87"/>
      <c r="RSQ41" s="87"/>
      <c r="RSR41" s="87"/>
      <c r="RSS41" s="87"/>
      <c r="RST41" s="87"/>
      <c r="RSU41" s="87"/>
      <c r="RSV41" s="87"/>
      <c r="RSW41" s="87"/>
      <c r="RSX41" s="87"/>
      <c r="RSY41" s="87"/>
      <c r="RSZ41" s="87"/>
      <c r="RTA41" s="87"/>
      <c r="RTB41" s="87"/>
      <c r="RTC41" s="87"/>
      <c r="RTD41" s="87"/>
      <c r="RTE41" s="87"/>
      <c r="RTF41" s="87"/>
      <c r="RTG41" s="87"/>
      <c r="RTH41" s="87"/>
      <c r="RTI41" s="87"/>
      <c r="RTJ41" s="87"/>
      <c r="RTK41" s="87"/>
      <c r="RTL41" s="87"/>
      <c r="RTM41" s="87"/>
      <c r="RTN41" s="87"/>
      <c r="RTO41" s="87"/>
      <c r="RTP41" s="87"/>
      <c r="RTQ41" s="87"/>
      <c r="RTR41" s="87"/>
      <c r="RTS41" s="87"/>
      <c r="RTT41" s="87"/>
      <c r="RTU41" s="87"/>
      <c r="RTV41" s="87"/>
      <c r="RTW41" s="87"/>
      <c r="RTX41" s="87"/>
      <c r="RTY41" s="87"/>
      <c r="RTZ41" s="87"/>
      <c r="RUA41" s="87"/>
      <c r="RUB41" s="87"/>
      <c r="RUC41" s="87"/>
      <c r="RUD41" s="87"/>
      <c r="RUE41" s="87"/>
      <c r="RUF41" s="87"/>
      <c r="RUG41" s="87"/>
      <c r="RUH41" s="87"/>
      <c r="RUI41" s="87"/>
      <c r="RUJ41" s="87"/>
      <c r="RUK41" s="87"/>
      <c r="RUL41" s="87"/>
      <c r="RUM41" s="87"/>
      <c r="RUN41" s="87"/>
      <c r="RUO41" s="87"/>
      <c r="RUP41" s="87"/>
      <c r="RUQ41" s="87"/>
      <c r="RUR41" s="87"/>
      <c r="RUS41" s="87"/>
      <c r="RUT41" s="87"/>
      <c r="RUU41" s="87"/>
      <c r="RUV41" s="87"/>
      <c r="RUW41" s="87"/>
      <c r="RUX41" s="87"/>
      <c r="RUY41" s="87"/>
      <c r="RUZ41" s="87"/>
      <c r="RVA41" s="87"/>
      <c r="RVB41" s="87"/>
      <c r="RVC41" s="87"/>
      <c r="RVD41" s="87"/>
      <c r="RVE41" s="87"/>
      <c r="RVF41" s="87"/>
      <c r="RVG41" s="87"/>
      <c r="RVH41" s="87"/>
      <c r="RVI41" s="87"/>
      <c r="RVJ41" s="87"/>
      <c r="RVK41" s="87"/>
      <c r="RVL41" s="87"/>
      <c r="RVM41" s="87"/>
      <c r="RVN41" s="87"/>
      <c r="RVO41" s="87"/>
      <c r="RVP41" s="87"/>
      <c r="RVQ41" s="87"/>
      <c r="RVR41" s="87"/>
      <c r="RVS41" s="87"/>
      <c r="RVT41" s="87"/>
      <c r="RVU41" s="87"/>
      <c r="RVV41" s="87"/>
      <c r="RVW41" s="87"/>
      <c r="RVX41" s="87"/>
      <c r="RVY41" s="87"/>
      <c r="RVZ41" s="87"/>
      <c r="RWA41" s="87"/>
      <c r="RWB41" s="87"/>
      <c r="RWC41" s="87"/>
      <c r="RWD41" s="87"/>
      <c r="RWE41" s="87"/>
      <c r="RWF41" s="87"/>
      <c r="RWG41" s="87"/>
      <c r="RWH41" s="87"/>
      <c r="RWI41" s="87"/>
      <c r="RWJ41" s="87"/>
      <c r="RWK41" s="87"/>
      <c r="RWL41" s="87"/>
      <c r="RWM41" s="87"/>
      <c r="RWN41" s="87"/>
      <c r="RWO41" s="87"/>
      <c r="RWP41" s="87"/>
      <c r="RWQ41" s="87"/>
      <c r="RWR41" s="87"/>
      <c r="RWS41" s="87"/>
      <c r="RWT41" s="87"/>
      <c r="RWU41" s="87"/>
      <c r="RWV41" s="87"/>
      <c r="RWW41" s="87"/>
      <c r="RWX41" s="87"/>
      <c r="RWY41" s="87"/>
      <c r="RWZ41" s="87"/>
      <c r="RXA41" s="87"/>
      <c r="RXB41" s="87"/>
      <c r="RXC41" s="87"/>
      <c r="RXD41" s="87"/>
      <c r="RXE41" s="87"/>
      <c r="RXF41" s="87"/>
      <c r="RXG41" s="87"/>
      <c r="RXH41" s="87"/>
      <c r="RXI41" s="87"/>
      <c r="RXJ41" s="87"/>
      <c r="RXK41" s="87"/>
      <c r="RXL41" s="87"/>
      <c r="RXM41" s="87"/>
      <c r="RXN41" s="87"/>
      <c r="RXO41" s="87"/>
      <c r="RXP41" s="87"/>
      <c r="RXQ41" s="87"/>
      <c r="RXR41" s="87"/>
      <c r="RXS41" s="87"/>
      <c r="RXT41" s="87"/>
      <c r="RXU41" s="87"/>
      <c r="RXV41" s="87"/>
      <c r="RXW41" s="87"/>
      <c r="RXX41" s="87"/>
      <c r="RXY41" s="87"/>
      <c r="RXZ41" s="87"/>
      <c r="RYA41" s="87"/>
      <c r="RYB41" s="87"/>
      <c r="RYC41" s="87"/>
      <c r="RYD41" s="87"/>
      <c r="RYE41" s="87"/>
      <c r="RYF41" s="87"/>
      <c r="RYG41" s="87"/>
      <c r="RYH41" s="87"/>
      <c r="RYI41" s="87"/>
      <c r="RYJ41" s="87"/>
      <c r="RYK41" s="87"/>
      <c r="RYL41" s="87"/>
      <c r="RYM41" s="87"/>
      <c r="RYN41" s="87"/>
      <c r="RYO41" s="87"/>
      <c r="RYP41" s="87"/>
      <c r="RYQ41" s="87"/>
      <c r="RYR41" s="87"/>
      <c r="RYS41" s="87"/>
      <c r="RYT41" s="87"/>
      <c r="RYU41" s="87"/>
      <c r="RYV41" s="87"/>
      <c r="RYW41" s="87"/>
      <c r="RYX41" s="87"/>
      <c r="RYY41" s="87"/>
      <c r="RYZ41" s="87"/>
      <c r="RZA41" s="87"/>
      <c r="RZB41" s="87"/>
      <c r="RZC41" s="87"/>
      <c r="RZD41" s="87"/>
      <c r="RZE41" s="87"/>
      <c r="RZF41" s="87"/>
      <c r="RZG41" s="87"/>
      <c r="RZH41" s="87"/>
      <c r="RZI41" s="87"/>
      <c r="RZJ41" s="87"/>
      <c r="RZK41" s="87"/>
      <c r="RZL41" s="87"/>
      <c r="RZM41" s="87"/>
      <c r="RZN41" s="87"/>
      <c r="RZO41" s="87"/>
      <c r="RZP41" s="87"/>
      <c r="RZQ41" s="87"/>
      <c r="RZR41" s="87"/>
      <c r="RZS41" s="87"/>
      <c r="RZT41" s="87"/>
      <c r="RZU41" s="87"/>
      <c r="RZV41" s="87"/>
      <c r="RZW41" s="87"/>
      <c r="RZX41" s="87"/>
      <c r="RZY41" s="87"/>
      <c r="RZZ41" s="87"/>
      <c r="SAA41" s="87"/>
      <c r="SAB41" s="87"/>
      <c r="SAC41" s="87"/>
      <c r="SAD41" s="87"/>
      <c r="SAE41" s="87"/>
      <c r="SAF41" s="87"/>
      <c r="SAG41" s="87"/>
      <c r="SAH41" s="87"/>
      <c r="SAI41" s="87"/>
      <c r="SAJ41" s="87"/>
      <c r="SAK41" s="87"/>
      <c r="SAL41" s="87"/>
      <c r="SAM41" s="87"/>
      <c r="SAN41" s="87"/>
      <c r="SAO41" s="87"/>
      <c r="SAP41" s="87"/>
      <c r="SAQ41" s="87"/>
      <c r="SAR41" s="87"/>
      <c r="SAS41" s="87"/>
      <c r="SAT41" s="87"/>
      <c r="SAU41" s="87"/>
      <c r="SAV41" s="87"/>
      <c r="SAW41" s="87"/>
      <c r="SAX41" s="87"/>
      <c r="SAY41" s="87"/>
      <c r="SAZ41" s="87"/>
      <c r="SBA41" s="87"/>
      <c r="SBB41" s="87"/>
      <c r="SBC41" s="87"/>
      <c r="SBD41" s="87"/>
      <c r="SBE41" s="87"/>
      <c r="SBF41" s="87"/>
      <c r="SBG41" s="87"/>
      <c r="SBH41" s="87"/>
      <c r="SBI41" s="87"/>
      <c r="SBJ41" s="87"/>
      <c r="SBK41" s="87"/>
      <c r="SBL41" s="87"/>
      <c r="SBM41" s="87"/>
      <c r="SBN41" s="87"/>
      <c r="SBO41" s="87"/>
      <c r="SBP41" s="87"/>
      <c r="SBQ41" s="87"/>
      <c r="SBR41" s="87"/>
      <c r="SBS41" s="87"/>
      <c r="SBT41" s="87"/>
      <c r="SBU41" s="87"/>
      <c r="SBV41" s="87"/>
      <c r="SBW41" s="87"/>
      <c r="SBX41" s="87"/>
      <c r="SBY41" s="87"/>
      <c r="SBZ41" s="87"/>
      <c r="SCA41" s="87"/>
      <c r="SCB41" s="87"/>
      <c r="SCC41" s="87"/>
      <c r="SCD41" s="87"/>
      <c r="SCE41" s="87"/>
      <c r="SCF41" s="87"/>
      <c r="SCG41" s="87"/>
      <c r="SCH41" s="87"/>
      <c r="SCI41" s="87"/>
      <c r="SCJ41" s="87"/>
      <c r="SCK41" s="87"/>
      <c r="SCL41" s="87"/>
      <c r="SCM41" s="87"/>
      <c r="SCN41" s="87"/>
      <c r="SCO41" s="87"/>
      <c r="SCP41" s="87"/>
      <c r="SCQ41" s="87"/>
      <c r="SCR41" s="87"/>
      <c r="SCS41" s="87"/>
      <c r="SCT41" s="87"/>
      <c r="SCU41" s="87"/>
      <c r="SCV41" s="87"/>
      <c r="SCW41" s="87"/>
      <c r="SCX41" s="87"/>
      <c r="SCY41" s="87"/>
      <c r="SCZ41" s="87"/>
      <c r="SDA41" s="87"/>
      <c r="SDB41" s="87"/>
      <c r="SDC41" s="87"/>
      <c r="SDD41" s="87"/>
      <c r="SDE41" s="87"/>
      <c r="SDF41" s="87"/>
      <c r="SDG41" s="87"/>
      <c r="SDH41" s="87"/>
      <c r="SDI41" s="87"/>
      <c r="SDJ41" s="87"/>
      <c r="SDK41" s="87"/>
      <c r="SDL41" s="87"/>
      <c r="SDM41" s="87"/>
      <c r="SDN41" s="87"/>
      <c r="SDO41" s="87"/>
      <c r="SDP41" s="87"/>
      <c r="SDQ41" s="87"/>
      <c r="SDR41" s="87"/>
      <c r="SDS41" s="87"/>
      <c r="SDT41" s="87"/>
      <c r="SDU41" s="87"/>
      <c r="SDV41" s="87"/>
      <c r="SDW41" s="87"/>
      <c r="SDX41" s="87"/>
      <c r="SDY41" s="87"/>
      <c r="SDZ41" s="87"/>
      <c r="SEA41" s="87"/>
      <c r="SEB41" s="87"/>
      <c r="SEC41" s="87"/>
      <c r="SED41" s="87"/>
      <c r="SEE41" s="87"/>
      <c r="SEF41" s="87"/>
      <c r="SEG41" s="87"/>
      <c r="SEH41" s="87"/>
      <c r="SEI41" s="87"/>
      <c r="SEJ41" s="87"/>
      <c r="SEK41" s="87"/>
      <c r="SEL41" s="87"/>
      <c r="SEM41" s="87"/>
      <c r="SEN41" s="87"/>
      <c r="SEO41" s="87"/>
      <c r="SEP41" s="87"/>
      <c r="SEQ41" s="87"/>
      <c r="SER41" s="87"/>
      <c r="SES41" s="87"/>
      <c r="SET41" s="87"/>
      <c r="SEU41" s="87"/>
      <c r="SEV41" s="87"/>
      <c r="SEW41" s="87"/>
      <c r="SEX41" s="87"/>
      <c r="SEY41" s="87"/>
      <c r="SEZ41" s="87"/>
      <c r="SFA41" s="87"/>
      <c r="SFB41" s="87"/>
      <c r="SFC41" s="87"/>
      <c r="SFD41" s="87"/>
      <c r="SFE41" s="87"/>
      <c r="SFF41" s="87"/>
      <c r="SFG41" s="87"/>
      <c r="SFH41" s="87"/>
      <c r="SFI41" s="87"/>
      <c r="SFJ41" s="87"/>
      <c r="SFK41" s="87"/>
      <c r="SFL41" s="87"/>
      <c r="SFM41" s="87"/>
      <c r="SFN41" s="87"/>
      <c r="SFO41" s="87"/>
      <c r="SFP41" s="87"/>
      <c r="SFQ41" s="87"/>
      <c r="SFR41" s="87"/>
      <c r="SFS41" s="87"/>
      <c r="SFT41" s="87"/>
      <c r="SFU41" s="87"/>
      <c r="SFV41" s="87"/>
      <c r="SFW41" s="87"/>
      <c r="SFX41" s="87"/>
      <c r="SFY41" s="87"/>
      <c r="SFZ41" s="87"/>
      <c r="SGA41" s="87"/>
      <c r="SGB41" s="87"/>
      <c r="SGC41" s="87"/>
      <c r="SGD41" s="87"/>
      <c r="SGE41" s="87"/>
      <c r="SGF41" s="87"/>
      <c r="SGG41" s="87"/>
      <c r="SGH41" s="87"/>
      <c r="SGI41" s="87"/>
      <c r="SGJ41" s="87"/>
      <c r="SGK41" s="87"/>
      <c r="SGL41" s="87"/>
      <c r="SGM41" s="87"/>
      <c r="SGN41" s="87"/>
      <c r="SGO41" s="87"/>
      <c r="SGP41" s="87"/>
      <c r="SGQ41" s="87"/>
      <c r="SGR41" s="87"/>
      <c r="SGS41" s="87"/>
      <c r="SGT41" s="87"/>
      <c r="SGU41" s="87"/>
      <c r="SGV41" s="87"/>
      <c r="SGW41" s="87"/>
      <c r="SGX41" s="87"/>
      <c r="SGY41" s="87"/>
      <c r="SGZ41" s="87"/>
      <c r="SHA41" s="87"/>
      <c r="SHB41" s="87"/>
      <c r="SHC41" s="87"/>
      <c r="SHD41" s="87"/>
      <c r="SHE41" s="87"/>
      <c r="SHF41" s="87"/>
      <c r="SHG41" s="87"/>
      <c r="SHH41" s="87"/>
      <c r="SHI41" s="87"/>
      <c r="SHJ41" s="87"/>
      <c r="SHK41" s="87"/>
      <c r="SHL41" s="87"/>
      <c r="SHM41" s="87"/>
      <c r="SHN41" s="87"/>
      <c r="SHO41" s="87"/>
      <c r="SHP41" s="87"/>
      <c r="SHQ41" s="87"/>
      <c r="SHR41" s="87"/>
      <c r="SHS41" s="87"/>
      <c r="SHT41" s="87"/>
      <c r="SHU41" s="87"/>
      <c r="SHV41" s="87"/>
      <c r="SHW41" s="87"/>
      <c r="SHX41" s="87"/>
      <c r="SHY41" s="87"/>
      <c r="SHZ41" s="87"/>
      <c r="SIA41" s="87"/>
      <c r="SIB41" s="87"/>
      <c r="SIC41" s="87"/>
      <c r="SID41" s="87"/>
      <c r="SIE41" s="87"/>
      <c r="SIF41" s="87"/>
      <c r="SIG41" s="87"/>
      <c r="SIH41" s="87"/>
      <c r="SII41" s="87"/>
      <c r="SIJ41" s="87"/>
      <c r="SIK41" s="87"/>
      <c r="SIL41" s="87"/>
      <c r="SIM41" s="87"/>
      <c r="SIN41" s="87"/>
      <c r="SIO41" s="87"/>
      <c r="SIP41" s="87"/>
      <c r="SIQ41" s="87"/>
      <c r="SIR41" s="87"/>
      <c r="SIS41" s="87"/>
      <c r="SIT41" s="87"/>
      <c r="SIU41" s="87"/>
      <c r="SIV41" s="87"/>
      <c r="SIW41" s="87"/>
      <c r="SIX41" s="87"/>
      <c r="SIY41" s="87"/>
      <c r="SIZ41" s="87"/>
      <c r="SJA41" s="87"/>
      <c r="SJB41" s="87"/>
      <c r="SJC41" s="87"/>
      <c r="SJD41" s="87"/>
      <c r="SJE41" s="87"/>
      <c r="SJF41" s="87"/>
      <c r="SJG41" s="87"/>
      <c r="SJH41" s="87"/>
      <c r="SJI41" s="87"/>
      <c r="SJJ41" s="87"/>
      <c r="SJK41" s="87"/>
      <c r="SJL41" s="87"/>
      <c r="SJM41" s="87"/>
      <c r="SJN41" s="87"/>
      <c r="SJO41" s="87"/>
      <c r="SJP41" s="87"/>
      <c r="SJQ41" s="87"/>
      <c r="SJR41" s="87"/>
      <c r="SJS41" s="87"/>
      <c r="SJT41" s="87"/>
      <c r="SJU41" s="87"/>
      <c r="SJV41" s="87"/>
      <c r="SJW41" s="87"/>
      <c r="SJX41" s="87"/>
      <c r="SJY41" s="87"/>
      <c r="SJZ41" s="87"/>
      <c r="SKA41" s="87"/>
      <c r="SKB41" s="87"/>
      <c r="SKC41" s="87"/>
      <c r="SKD41" s="87"/>
      <c r="SKE41" s="87"/>
      <c r="SKF41" s="87"/>
      <c r="SKG41" s="87"/>
      <c r="SKH41" s="87"/>
      <c r="SKI41" s="87"/>
      <c r="SKJ41" s="87"/>
      <c r="SKK41" s="87"/>
      <c r="SKL41" s="87"/>
      <c r="SKM41" s="87"/>
      <c r="SKN41" s="87"/>
      <c r="SKO41" s="87"/>
      <c r="SKP41" s="87"/>
      <c r="SKQ41" s="87"/>
      <c r="SKR41" s="87"/>
      <c r="SKS41" s="87"/>
      <c r="SKT41" s="87"/>
      <c r="SKU41" s="87"/>
      <c r="SKV41" s="87"/>
      <c r="SKW41" s="87"/>
      <c r="SKX41" s="87"/>
      <c r="SKY41" s="87"/>
      <c r="SKZ41" s="87"/>
      <c r="SLA41" s="87"/>
      <c r="SLB41" s="87"/>
      <c r="SLC41" s="87"/>
      <c r="SLD41" s="87"/>
      <c r="SLE41" s="87"/>
      <c r="SLF41" s="87"/>
      <c r="SLG41" s="87"/>
      <c r="SLH41" s="87"/>
      <c r="SLI41" s="87"/>
      <c r="SLJ41" s="87"/>
      <c r="SLK41" s="87"/>
      <c r="SLL41" s="87"/>
      <c r="SLM41" s="87"/>
      <c r="SLN41" s="87"/>
      <c r="SLO41" s="87"/>
      <c r="SLP41" s="87"/>
      <c r="SLQ41" s="87"/>
      <c r="SLR41" s="87"/>
      <c r="SLS41" s="87"/>
      <c r="SLT41" s="87"/>
      <c r="SLU41" s="87"/>
      <c r="SLV41" s="87"/>
      <c r="SLW41" s="87"/>
      <c r="SLX41" s="87"/>
      <c r="SLY41" s="87"/>
      <c r="SLZ41" s="87"/>
      <c r="SMA41" s="87"/>
      <c r="SMB41" s="87"/>
      <c r="SMC41" s="87"/>
      <c r="SMD41" s="87"/>
      <c r="SME41" s="87"/>
      <c r="SMF41" s="87"/>
      <c r="SMG41" s="87"/>
      <c r="SMH41" s="87"/>
      <c r="SMI41" s="87"/>
      <c r="SMJ41" s="87"/>
      <c r="SMK41" s="87"/>
      <c r="SML41" s="87"/>
      <c r="SMM41" s="87"/>
      <c r="SMN41" s="87"/>
      <c r="SMO41" s="87"/>
      <c r="SMP41" s="87"/>
      <c r="SMQ41" s="87"/>
      <c r="SMR41" s="87"/>
      <c r="SMS41" s="87"/>
      <c r="SMT41" s="87"/>
      <c r="SMU41" s="87"/>
      <c r="SMV41" s="87"/>
      <c r="SMW41" s="87"/>
      <c r="SMX41" s="87"/>
      <c r="SMY41" s="87"/>
      <c r="SMZ41" s="87"/>
      <c r="SNA41" s="87"/>
      <c r="SNB41" s="87"/>
      <c r="SNC41" s="87"/>
      <c r="SND41" s="87"/>
      <c r="SNE41" s="87"/>
      <c r="SNF41" s="87"/>
      <c r="SNG41" s="87"/>
      <c r="SNH41" s="87"/>
      <c r="SNI41" s="87"/>
      <c r="SNJ41" s="87"/>
      <c r="SNK41" s="87"/>
      <c r="SNL41" s="87"/>
      <c r="SNM41" s="87"/>
      <c r="SNN41" s="87"/>
      <c r="SNO41" s="87"/>
      <c r="SNP41" s="87"/>
      <c r="SNQ41" s="87"/>
      <c r="SNR41" s="87"/>
      <c r="SNS41" s="87"/>
      <c r="SNT41" s="87"/>
      <c r="SNU41" s="87"/>
      <c r="SNV41" s="87"/>
      <c r="SNW41" s="87"/>
      <c r="SNX41" s="87"/>
      <c r="SNY41" s="87"/>
      <c r="SNZ41" s="87"/>
      <c r="SOA41" s="87"/>
      <c r="SOB41" s="87"/>
      <c r="SOC41" s="87"/>
      <c r="SOD41" s="87"/>
      <c r="SOE41" s="87"/>
      <c r="SOF41" s="87"/>
      <c r="SOG41" s="87"/>
      <c r="SOH41" s="87"/>
      <c r="SOI41" s="87"/>
      <c r="SOJ41" s="87"/>
      <c r="SOK41" s="87"/>
      <c r="SOL41" s="87"/>
      <c r="SOM41" s="87"/>
      <c r="SON41" s="87"/>
      <c r="SOO41" s="87"/>
      <c r="SOP41" s="87"/>
      <c r="SOQ41" s="87"/>
      <c r="SOR41" s="87"/>
      <c r="SOS41" s="87"/>
      <c r="SOT41" s="87"/>
      <c r="SOU41" s="87"/>
      <c r="SOV41" s="87"/>
      <c r="SOW41" s="87"/>
      <c r="SOX41" s="87"/>
      <c r="SOY41" s="87"/>
      <c r="SOZ41" s="87"/>
      <c r="SPA41" s="87"/>
      <c r="SPB41" s="87"/>
      <c r="SPC41" s="87"/>
      <c r="SPD41" s="87"/>
      <c r="SPE41" s="87"/>
      <c r="SPF41" s="87"/>
      <c r="SPG41" s="87"/>
      <c r="SPH41" s="87"/>
      <c r="SPI41" s="87"/>
      <c r="SPJ41" s="87"/>
      <c r="SPK41" s="87"/>
      <c r="SPL41" s="87"/>
      <c r="SPM41" s="87"/>
      <c r="SPN41" s="87"/>
      <c r="SPO41" s="87"/>
      <c r="SPP41" s="87"/>
      <c r="SPQ41" s="87"/>
      <c r="SPR41" s="87"/>
      <c r="SPS41" s="87"/>
      <c r="SPT41" s="87"/>
      <c r="SPU41" s="87"/>
      <c r="SPV41" s="87"/>
      <c r="SPW41" s="87"/>
      <c r="SPX41" s="87"/>
      <c r="SPY41" s="87"/>
      <c r="SPZ41" s="87"/>
      <c r="SQA41" s="87"/>
      <c r="SQB41" s="87"/>
      <c r="SQC41" s="87"/>
      <c r="SQD41" s="87"/>
      <c r="SQE41" s="87"/>
      <c r="SQF41" s="87"/>
      <c r="SQG41" s="87"/>
      <c r="SQH41" s="87"/>
      <c r="SQI41" s="87"/>
      <c r="SQJ41" s="87"/>
      <c r="SQK41" s="87"/>
      <c r="SQL41" s="87"/>
      <c r="SQM41" s="87"/>
      <c r="SQN41" s="87"/>
      <c r="SQO41" s="87"/>
      <c r="SQP41" s="87"/>
      <c r="SQQ41" s="87"/>
      <c r="SQR41" s="87"/>
      <c r="SQS41" s="87"/>
      <c r="SQT41" s="87"/>
      <c r="SQU41" s="87"/>
      <c r="SQV41" s="87"/>
      <c r="SQW41" s="87"/>
      <c r="SQX41" s="87"/>
      <c r="SQY41" s="87"/>
      <c r="SQZ41" s="87"/>
      <c r="SRA41" s="87"/>
      <c r="SRB41" s="87"/>
      <c r="SRC41" s="87"/>
      <c r="SRD41" s="87"/>
      <c r="SRE41" s="87"/>
      <c r="SRF41" s="87"/>
      <c r="SRG41" s="87"/>
      <c r="SRH41" s="87"/>
      <c r="SRI41" s="87"/>
      <c r="SRJ41" s="87"/>
      <c r="SRK41" s="87"/>
      <c r="SRL41" s="87"/>
      <c r="SRM41" s="87"/>
      <c r="SRN41" s="87"/>
      <c r="SRO41" s="87"/>
      <c r="SRP41" s="87"/>
      <c r="SRQ41" s="87"/>
      <c r="SRR41" s="87"/>
      <c r="SRS41" s="87"/>
      <c r="SRT41" s="87"/>
      <c r="SRU41" s="87"/>
      <c r="SRV41" s="87"/>
      <c r="SRW41" s="87"/>
      <c r="SRX41" s="87"/>
      <c r="SRY41" s="87"/>
      <c r="SRZ41" s="87"/>
      <c r="SSA41" s="87"/>
      <c r="SSB41" s="87"/>
      <c r="SSC41" s="87"/>
      <c r="SSD41" s="87"/>
      <c r="SSE41" s="87"/>
      <c r="SSF41" s="87"/>
      <c r="SSG41" s="87"/>
      <c r="SSH41" s="87"/>
      <c r="SSI41" s="87"/>
      <c r="SSJ41" s="87"/>
      <c r="SSK41" s="87"/>
      <c r="SSL41" s="87"/>
      <c r="SSM41" s="87"/>
      <c r="SSN41" s="87"/>
      <c r="SSO41" s="87"/>
      <c r="SSP41" s="87"/>
      <c r="SSQ41" s="87"/>
      <c r="SSR41" s="87"/>
      <c r="SSS41" s="87"/>
      <c r="SST41" s="87"/>
      <c r="SSU41" s="87"/>
      <c r="SSV41" s="87"/>
      <c r="SSW41" s="87"/>
      <c r="SSX41" s="87"/>
      <c r="SSY41" s="87"/>
      <c r="SSZ41" s="87"/>
      <c r="STA41" s="87"/>
      <c r="STB41" s="87"/>
      <c r="STC41" s="87"/>
      <c r="STD41" s="87"/>
      <c r="STE41" s="87"/>
      <c r="STF41" s="87"/>
      <c r="STG41" s="87"/>
      <c r="STH41" s="87"/>
      <c r="STI41" s="87"/>
      <c r="STJ41" s="87"/>
      <c r="STK41" s="87"/>
      <c r="STL41" s="87"/>
      <c r="STM41" s="87"/>
      <c r="STN41" s="87"/>
      <c r="STO41" s="87"/>
      <c r="STP41" s="87"/>
      <c r="STQ41" s="87"/>
      <c r="STR41" s="87"/>
      <c r="STS41" s="87"/>
      <c r="STT41" s="87"/>
      <c r="STU41" s="87"/>
      <c r="STV41" s="87"/>
      <c r="STW41" s="87"/>
      <c r="STX41" s="87"/>
      <c r="STY41" s="87"/>
      <c r="STZ41" s="87"/>
      <c r="SUA41" s="87"/>
      <c r="SUB41" s="87"/>
      <c r="SUC41" s="87"/>
      <c r="SUD41" s="87"/>
      <c r="SUE41" s="87"/>
      <c r="SUF41" s="87"/>
      <c r="SUG41" s="87"/>
      <c r="SUH41" s="87"/>
      <c r="SUI41" s="87"/>
      <c r="SUJ41" s="87"/>
      <c r="SUK41" s="87"/>
      <c r="SUL41" s="87"/>
      <c r="SUM41" s="87"/>
      <c r="SUN41" s="87"/>
      <c r="SUO41" s="87"/>
      <c r="SUP41" s="87"/>
      <c r="SUQ41" s="87"/>
      <c r="SUR41" s="87"/>
      <c r="SUS41" s="87"/>
      <c r="SUT41" s="87"/>
      <c r="SUU41" s="87"/>
      <c r="SUV41" s="87"/>
      <c r="SUW41" s="87"/>
      <c r="SUX41" s="87"/>
      <c r="SUY41" s="87"/>
      <c r="SUZ41" s="87"/>
      <c r="SVA41" s="87"/>
      <c r="SVB41" s="87"/>
      <c r="SVC41" s="87"/>
      <c r="SVD41" s="87"/>
      <c r="SVE41" s="87"/>
      <c r="SVF41" s="87"/>
      <c r="SVG41" s="87"/>
      <c r="SVH41" s="87"/>
      <c r="SVI41" s="87"/>
      <c r="SVJ41" s="87"/>
      <c r="SVK41" s="87"/>
      <c r="SVL41" s="87"/>
      <c r="SVM41" s="87"/>
      <c r="SVN41" s="87"/>
      <c r="SVO41" s="87"/>
      <c r="SVP41" s="87"/>
      <c r="SVQ41" s="87"/>
      <c r="SVR41" s="87"/>
      <c r="SVS41" s="87"/>
      <c r="SVT41" s="87"/>
      <c r="SVU41" s="87"/>
      <c r="SVV41" s="87"/>
      <c r="SVW41" s="87"/>
      <c r="SVX41" s="87"/>
      <c r="SVY41" s="87"/>
      <c r="SVZ41" s="87"/>
      <c r="SWA41" s="87"/>
      <c r="SWB41" s="87"/>
      <c r="SWC41" s="87"/>
      <c r="SWD41" s="87"/>
      <c r="SWE41" s="87"/>
      <c r="SWF41" s="87"/>
      <c r="SWG41" s="87"/>
      <c r="SWH41" s="87"/>
      <c r="SWI41" s="87"/>
      <c r="SWJ41" s="87"/>
      <c r="SWK41" s="87"/>
      <c r="SWL41" s="87"/>
      <c r="SWM41" s="87"/>
      <c r="SWN41" s="87"/>
      <c r="SWO41" s="87"/>
      <c r="SWP41" s="87"/>
      <c r="SWQ41" s="87"/>
      <c r="SWR41" s="87"/>
      <c r="SWS41" s="87"/>
      <c r="SWT41" s="87"/>
      <c r="SWU41" s="87"/>
      <c r="SWV41" s="87"/>
      <c r="SWW41" s="87"/>
      <c r="SWX41" s="87"/>
      <c r="SWY41" s="87"/>
      <c r="SWZ41" s="87"/>
      <c r="SXA41" s="87"/>
      <c r="SXB41" s="87"/>
      <c r="SXC41" s="87"/>
      <c r="SXD41" s="87"/>
      <c r="SXE41" s="87"/>
      <c r="SXF41" s="87"/>
      <c r="SXG41" s="87"/>
      <c r="SXH41" s="87"/>
      <c r="SXI41" s="87"/>
      <c r="SXJ41" s="87"/>
      <c r="SXK41" s="87"/>
      <c r="SXL41" s="87"/>
      <c r="SXM41" s="87"/>
      <c r="SXN41" s="87"/>
      <c r="SXO41" s="87"/>
      <c r="SXP41" s="87"/>
      <c r="SXQ41" s="87"/>
      <c r="SXR41" s="87"/>
      <c r="SXS41" s="87"/>
      <c r="SXT41" s="87"/>
      <c r="SXU41" s="87"/>
      <c r="SXV41" s="87"/>
      <c r="SXW41" s="87"/>
      <c r="SXX41" s="87"/>
      <c r="SXY41" s="87"/>
      <c r="SXZ41" s="87"/>
      <c r="SYA41" s="87"/>
      <c r="SYB41" s="87"/>
      <c r="SYC41" s="87"/>
      <c r="SYD41" s="87"/>
      <c r="SYE41" s="87"/>
      <c r="SYF41" s="87"/>
      <c r="SYG41" s="87"/>
      <c r="SYH41" s="87"/>
      <c r="SYI41" s="87"/>
      <c r="SYJ41" s="87"/>
      <c r="SYK41" s="87"/>
      <c r="SYL41" s="87"/>
      <c r="SYM41" s="87"/>
      <c r="SYN41" s="87"/>
      <c r="SYO41" s="87"/>
      <c r="SYP41" s="87"/>
      <c r="SYQ41" s="87"/>
      <c r="SYR41" s="87"/>
      <c r="SYS41" s="87"/>
      <c r="SYT41" s="87"/>
      <c r="SYU41" s="87"/>
      <c r="SYV41" s="87"/>
      <c r="SYW41" s="87"/>
      <c r="SYX41" s="87"/>
      <c r="SYY41" s="87"/>
      <c r="SYZ41" s="87"/>
      <c r="SZA41" s="87"/>
      <c r="SZB41" s="87"/>
      <c r="SZC41" s="87"/>
      <c r="SZD41" s="87"/>
      <c r="SZE41" s="87"/>
      <c r="SZF41" s="87"/>
      <c r="SZG41" s="87"/>
      <c r="SZH41" s="87"/>
      <c r="SZI41" s="87"/>
      <c r="SZJ41" s="87"/>
      <c r="SZK41" s="87"/>
      <c r="SZL41" s="87"/>
      <c r="SZM41" s="87"/>
      <c r="SZN41" s="87"/>
      <c r="SZO41" s="87"/>
      <c r="SZP41" s="87"/>
      <c r="SZQ41" s="87"/>
      <c r="SZR41" s="87"/>
      <c r="SZS41" s="87"/>
      <c r="SZT41" s="87"/>
      <c r="SZU41" s="87"/>
      <c r="SZV41" s="87"/>
      <c r="SZW41" s="87"/>
      <c r="SZX41" s="87"/>
      <c r="SZY41" s="87"/>
      <c r="SZZ41" s="87"/>
      <c r="TAA41" s="87"/>
      <c r="TAB41" s="87"/>
      <c r="TAC41" s="87"/>
      <c r="TAD41" s="87"/>
      <c r="TAE41" s="87"/>
      <c r="TAF41" s="87"/>
      <c r="TAG41" s="87"/>
      <c r="TAH41" s="87"/>
      <c r="TAI41" s="87"/>
      <c r="TAJ41" s="87"/>
      <c r="TAK41" s="87"/>
      <c r="TAL41" s="87"/>
      <c r="TAM41" s="87"/>
      <c r="TAN41" s="87"/>
      <c r="TAO41" s="87"/>
      <c r="TAP41" s="87"/>
      <c r="TAQ41" s="87"/>
      <c r="TAR41" s="87"/>
      <c r="TAS41" s="87"/>
      <c r="TAT41" s="87"/>
      <c r="TAU41" s="87"/>
      <c r="TAV41" s="87"/>
      <c r="TAW41" s="87"/>
      <c r="TAX41" s="87"/>
      <c r="TAY41" s="87"/>
      <c r="TAZ41" s="87"/>
      <c r="TBA41" s="87"/>
      <c r="TBB41" s="87"/>
      <c r="TBC41" s="87"/>
      <c r="TBD41" s="87"/>
      <c r="TBE41" s="87"/>
      <c r="TBF41" s="87"/>
      <c r="TBG41" s="87"/>
      <c r="TBH41" s="87"/>
      <c r="TBI41" s="87"/>
      <c r="TBJ41" s="87"/>
      <c r="TBK41" s="87"/>
      <c r="TBL41" s="87"/>
      <c r="TBM41" s="87"/>
      <c r="TBN41" s="87"/>
      <c r="TBO41" s="87"/>
      <c r="TBP41" s="87"/>
      <c r="TBQ41" s="87"/>
      <c r="TBR41" s="87"/>
      <c r="TBS41" s="87"/>
      <c r="TBT41" s="87"/>
      <c r="TBU41" s="87"/>
      <c r="TBV41" s="87"/>
      <c r="TBW41" s="87"/>
      <c r="TBX41" s="87"/>
      <c r="TBY41" s="87"/>
      <c r="TBZ41" s="87"/>
      <c r="TCA41" s="87"/>
      <c r="TCB41" s="87"/>
      <c r="TCC41" s="87"/>
      <c r="TCD41" s="87"/>
      <c r="TCE41" s="87"/>
      <c r="TCF41" s="87"/>
      <c r="TCG41" s="87"/>
      <c r="TCH41" s="87"/>
      <c r="TCI41" s="87"/>
      <c r="TCJ41" s="87"/>
      <c r="TCK41" s="87"/>
      <c r="TCL41" s="87"/>
      <c r="TCM41" s="87"/>
      <c r="TCN41" s="87"/>
      <c r="TCO41" s="87"/>
      <c r="TCP41" s="87"/>
      <c r="TCQ41" s="87"/>
      <c r="TCR41" s="87"/>
      <c r="TCS41" s="87"/>
      <c r="TCT41" s="87"/>
      <c r="TCU41" s="87"/>
      <c r="TCV41" s="87"/>
      <c r="TCW41" s="87"/>
      <c r="TCX41" s="87"/>
      <c r="TCY41" s="87"/>
      <c r="TCZ41" s="87"/>
      <c r="TDA41" s="87"/>
      <c r="TDB41" s="87"/>
      <c r="TDC41" s="87"/>
      <c r="TDD41" s="87"/>
      <c r="TDE41" s="87"/>
      <c r="TDF41" s="87"/>
      <c r="TDG41" s="87"/>
      <c r="TDH41" s="87"/>
      <c r="TDI41" s="87"/>
      <c r="TDJ41" s="87"/>
      <c r="TDK41" s="87"/>
      <c r="TDL41" s="87"/>
      <c r="TDM41" s="87"/>
      <c r="TDN41" s="87"/>
      <c r="TDO41" s="87"/>
      <c r="TDP41" s="87"/>
      <c r="TDQ41" s="87"/>
      <c r="TDR41" s="87"/>
      <c r="TDS41" s="87"/>
      <c r="TDT41" s="87"/>
      <c r="TDU41" s="87"/>
      <c r="TDV41" s="87"/>
      <c r="TDW41" s="87"/>
      <c r="TDX41" s="87"/>
      <c r="TDY41" s="87"/>
      <c r="TDZ41" s="87"/>
      <c r="TEA41" s="87"/>
      <c r="TEB41" s="87"/>
      <c r="TEC41" s="87"/>
      <c r="TED41" s="87"/>
      <c r="TEE41" s="87"/>
      <c r="TEF41" s="87"/>
      <c r="TEG41" s="87"/>
      <c r="TEH41" s="87"/>
      <c r="TEI41" s="87"/>
      <c r="TEJ41" s="87"/>
      <c r="TEK41" s="87"/>
      <c r="TEL41" s="87"/>
      <c r="TEM41" s="87"/>
      <c r="TEN41" s="87"/>
      <c r="TEO41" s="87"/>
      <c r="TEP41" s="87"/>
      <c r="TEQ41" s="87"/>
      <c r="TER41" s="87"/>
      <c r="TES41" s="87"/>
      <c r="TET41" s="87"/>
      <c r="TEU41" s="87"/>
      <c r="TEV41" s="87"/>
      <c r="TEW41" s="87"/>
      <c r="TEX41" s="87"/>
      <c r="TEY41" s="87"/>
      <c r="TEZ41" s="87"/>
      <c r="TFA41" s="87"/>
      <c r="TFB41" s="87"/>
      <c r="TFC41" s="87"/>
      <c r="TFD41" s="87"/>
      <c r="TFE41" s="87"/>
      <c r="TFF41" s="87"/>
      <c r="TFG41" s="87"/>
      <c r="TFH41" s="87"/>
      <c r="TFI41" s="87"/>
      <c r="TFJ41" s="87"/>
      <c r="TFK41" s="87"/>
      <c r="TFL41" s="87"/>
      <c r="TFM41" s="87"/>
      <c r="TFN41" s="87"/>
      <c r="TFO41" s="87"/>
      <c r="TFP41" s="87"/>
      <c r="TFQ41" s="87"/>
      <c r="TFR41" s="87"/>
      <c r="TFS41" s="87"/>
      <c r="TFT41" s="87"/>
      <c r="TFU41" s="87"/>
      <c r="TFV41" s="87"/>
      <c r="TFW41" s="87"/>
      <c r="TFX41" s="87"/>
      <c r="TFY41" s="87"/>
      <c r="TFZ41" s="87"/>
      <c r="TGA41" s="87"/>
      <c r="TGB41" s="87"/>
      <c r="TGC41" s="87"/>
      <c r="TGD41" s="87"/>
      <c r="TGE41" s="87"/>
      <c r="TGF41" s="87"/>
      <c r="TGG41" s="87"/>
      <c r="TGH41" s="87"/>
      <c r="TGI41" s="87"/>
      <c r="TGJ41" s="87"/>
      <c r="TGK41" s="87"/>
      <c r="TGL41" s="87"/>
      <c r="TGM41" s="87"/>
      <c r="TGN41" s="87"/>
      <c r="TGO41" s="87"/>
      <c r="TGP41" s="87"/>
      <c r="TGQ41" s="87"/>
      <c r="TGR41" s="87"/>
      <c r="TGS41" s="87"/>
      <c r="TGT41" s="87"/>
      <c r="TGU41" s="87"/>
      <c r="TGV41" s="87"/>
      <c r="TGW41" s="87"/>
      <c r="TGX41" s="87"/>
      <c r="TGY41" s="87"/>
      <c r="TGZ41" s="87"/>
      <c r="THA41" s="87"/>
      <c r="THB41" s="87"/>
      <c r="THC41" s="87"/>
      <c r="THD41" s="87"/>
      <c r="THE41" s="87"/>
      <c r="THF41" s="87"/>
      <c r="THG41" s="87"/>
      <c r="THH41" s="87"/>
      <c r="THI41" s="87"/>
      <c r="THJ41" s="87"/>
      <c r="THK41" s="87"/>
      <c r="THL41" s="87"/>
      <c r="THM41" s="87"/>
      <c r="THN41" s="87"/>
      <c r="THO41" s="87"/>
      <c r="THP41" s="87"/>
      <c r="THQ41" s="87"/>
      <c r="THR41" s="87"/>
      <c r="THS41" s="87"/>
      <c r="THT41" s="87"/>
      <c r="THU41" s="87"/>
      <c r="THV41" s="87"/>
      <c r="THW41" s="87"/>
      <c r="THX41" s="87"/>
      <c r="THY41" s="87"/>
      <c r="THZ41" s="87"/>
      <c r="TIA41" s="87"/>
      <c r="TIB41" s="87"/>
      <c r="TIC41" s="87"/>
      <c r="TID41" s="87"/>
      <c r="TIE41" s="87"/>
      <c r="TIF41" s="87"/>
      <c r="TIG41" s="87"/>
      <c r="TIH41" s="87"/>
      <c r="TII41" s="87"/>
      <c r="TIJ41" s="87"/>
      <c r="TIK41" s="87"/>
      <c r="TIL41" s="87"/>
      <c r="TIM41" s="87"/>
      <c r="TIN41" s="87"/>
      <c r="TIO41" s="87"/>
      <c r="TIP41" s="87"/>
      <c r="TIQ41" s="87"/>
      <c r="TIR41" s="87"/>
      <c r="TIS41" s="87"/>
      <c r="TIT41" s="87"/>
      <c r="TIU41" s="87"/>
      <c r="TIV41" s="87"/>
      <c r="TIW41" s="87"/>
      <c r="TIX41" s="87"/>
      <c r="TIY41" s="87"/>
      <c r="TIZ41" s="87"/>
      <c r="TJA41" s="87"/>
      <c r="TJB41" s="87"/>
      <c r="TJC41" s="87"/>
      <c r="TJD41" s="87"/>
      <c r="TJE41" s="87"/>
      <c r="TJF41" s="87"/>
      <c r="TJG41" s="87"/>
      <c r="TJH41" s="87"/>
      <c r="TJI41" s="87"/>
      <c r="TJJ41" s="87"/>
      <c r="TJK41" s="87"/>
      <c r="TJL41" s="87"/>
      <c r="TJM41" s="87"/>
      <c r="TJN41" s="87"/>
      <c r="TJO41" s="87"/>
      <c r="TJP41" s="87"/>
      <c r="TJQ41" s="87"/>
      <c r="TJR41" s="87"/>
      <c r="TJS41" s="87"/>
      <c r="TJT41" s="87"/>
      <c r="TJU41" s="87"/>
      <c r="TJV41" s="87"/>
      <c r="TJW41" s="87"/>
      <c r="TJX41" s="87"/>
      <c r="TJY41" s="87"/>
      <c r="TJZ41" s="87"/>
      <c r="TKA41" s="87"/>
      <c r="TKB41" s="87"/>
      <c r="TKC41" s="87"/>
      <c r="TKD41" s="87"/>
      <c r="TKE41" s="87"/>
      <c r="TKF41" s="87"/>
      <c r="TKG41" s="87"/>
      <c r="TKH41" s="87"/>
      <c r="TKI41" s="87"/>
      <c r="TKJ41" s="87"/>
      <c r="TKK41" s="87"/>
      <c r="TKL41" s="87"/>
      <c r="TKM41" s="87"/>
      <c r="TKN41" s="87"/>
      <c r="TKO41" s="87"/>
      <c r="TKP41" s="87"/>
      <c r="TKQ41" s="87"/>
      <c r="TKR41" s="87"/>
      <c r="TKS41" s="87"/>
      <c r="TKT41" s="87"/>
      <c r="TKU41" s="87"/>
      <c r="TKV41" s="87"/>
      <c r="TKW41" s="87"/>
      <c r="TKX41" s="87"/>
      <c r="TKY41" s="87"/>
      <c r="TKZ41" s="87"/>
      <c r="TLA41" s="87"/>
      <c r="TLB41" s="87"/>
      <c r="TLC41" s="87"/>
      <c r="TLD41" s="87"/>
      <c r="TLE41" s="87"/>
      <c r="TLF41" s="87"/>
      <c r="TLG41" s="87"/>
      <c r="TLH41" s="87"/>
      <c r="TLI41" s="87"/>
      <c r="TLJ41" s="87"/>
      <c r="TLK41" s="87"/>
      <c r="TLL41" s="87"/>
      <c r="TLM41" s="87"/>
      <c r="TLN41" s="87"/>
      <c r="TLO41" s="87"/>
      <c r="TLP41" s="87"/>
      <c r="TLQ41" s="87"/>
      <c r="TLR41" s="87"/>
      <c r="TLS41" s="87"/>
      <c r="TLT41" s="87"/>
      <c r="TLU41" s="87"/>
      <c r="TLV41" s="87"/>
      <c r="TLW41" s="87"/>
      <c r="TLX41" s="87"/>
      <c r="TLY41" s="87"/>
      <c r="TLZ41" s="87"/>
      <c r="TMA41" s="87"/>
      <c r="TMB41" s="87"/>
      <c r="TMC41" s="87"/>
      <c r="TMD41" s="87"/>
      <c r="TME41" s="87"/>
      <c r="TMF41" s="87"/>
      <c r="TMG41" s="87"/>
      <c r="TMH41" s="87"/>
      <c r="TMI41" s="87"/>
      <c r="TMJ41" s="87"/>
      <c r="TMK41" s="87"/>
      <c r="TML41" s="87"/>
      <c r="TMM41" s="87"/>
      <c r="TMN41" s="87"/>
      <c r="TMO41" s="87"/>
      <c r="TMP41" s="87"/>
      <c r="TMQ41" s="87"/>
      <c r="TMR41" s="87"/>
      <c r="TMS41" s="87"/>
      <c r="TMT41" s="87"/>
      <c r="TMU41" s="87"/>
      <c r="TMV41" s="87"/>
      <c r="TMW41" s="87"/>
      <c r="TMX41" s="87"/>
      <c r="TMY41" s="87"/>
      <c r="TMZ41" s="87"/>
      <c r="TNA41" s="87"/>
      <c r="TNB41" s="87"/>
      <c r="TNC41" s="87"/>
      <c r="TND41" s="87"/>
      <c r="TNE41" s="87"/>
      <c r="TNF41" s="87"/>
      <c r="TNG41" s="87"/>
      <c r="TNH41" s="87"/>
      <c r="TNI41" s="87"/>
      <c r="TNJ41" s="87"/>
      <c r="TNK41" s="87"/>
      <c r="TNL41" s="87"/>
      <c r="TNM41" s="87"/>
      <c r="TNN41" s="87"/>
      <c r="TNO41" s="87"/>
      <c r="TNP41" s="87"/>
      <c r="TNQ41" s="87"/>
      <c r="TNR41" s="87"/>
      <c r="TNS41" s="87"/>
      <c r="TNT41" s="87"/>
      <c r="TNU41" s="87"/>
      <c r="TNV41" s="87"/>
      <c r="TNW41" s="87"/>
      <c r="TNX41" s="87"/>
      <c r="TNY41" s="87"/>
      <c r="TNZ41" s="87"/>
      <c r="TOA41" s="87"/>
      <c r="TOB41" s="87"/>
      <c r="TOC41" s="87"/>
      <c r="TOD41" s="87"/>
      <c r="TOE41" s="87"/>
      <c r="TOF41" s="87"/>
      <c r="TOG41" s="87"/>
      <c r="TOH41" s="87"/>
      <c r="TOI41" s="87"/>
      <c r="TOJ41" s="87"/>
      <c r="TOK41" s="87"/>
      <c r="TOL41" s="87"/>
      <c r="TOM41" s="87"/>
      <c r="TON41" s="87"/>
      <c r="TOO41" s="87"/>
      <c r="TOP41" s="87"/>
      <c r="TOQ41" s="87"/>
      <c r="TOR41" s="87"/>
      <c r="TOS41" s="87"/>
      <c r="TOT41" s="87"/>
      <c r="TOU41" s="87"/>
      <c r="TOV41" s="87"/>
      <c r="TOW41" s="87"/>
      <c r="TOX41" s="87"/>
      <c r="TOY41" s="87"/>
      <c r="TOZ41" s="87"/>
      <c r="TPA41" s="87"/>
      <c r="TPB41" s="87"/>
      <c r="TPC41" s="87"/>
      <c r="TPD41" s="87"/>
      <c r="TPE41" s="87"/>
      <c r="TPF41" s="87"/>
      <c r="TPG41" s="87"/>
      <c r="TPH41" s="87"/>
      <c r="TPI41" s="87"/>
      <c r="TPJ41" s="87"/>
      <c r="TPK41" s="87"/>
      <c r="TPL41" s="87"/>
      <c r="TPM41" s="87"/>
      <c r="TPN41" s="87"/>
      <c r="TPO41" s="87"/>
      <c r="TPP41" s="87"/>
      <c r="TPQ41" s="87"/>
      <c r="TPR41" s="87"/>
      <c r="TPS41" s="87"/>
      <c r="TPT41" s="87"/>
      <c r="TPU41" s="87"/>
      <c r="TPV41" s="87"/>
      <c r="TPW41" s="87"/>
      <c r="TPX41" s="87"/>
      <c r="TPY41" s="87"/>
      <c r="TPZ41" s="87"/>
      <c r="TQA41" s="87"/>
      <c r="TQB41" s="87"/>
      <c r="TQC41" s="87"/>
      <c r="TQD41" s="87"/>
      <c r="TQE41" s="87"/>
      <c r="TQF41" s="87"/>
      <c r="TQG41" s="87"/>
      <c r="TQH41" s="87"/>
      <c r="TQI41" s="87"/>
      <c r="TQJ41" s="87"/>
      <c r="TQK41" s="87"/>
      <c r="TQL41" s="87"/>
      <c r="TQM41" s="87"/>
      <c r="TQN41" s="87"/>
      <c r="TQO41" s="87"/>
      <c r="TQP41" s="87"/>
      <c r="TQQ41" s="87"/>
      <c r="TQR41" s="87"/>
      <c r="TQS41" s="87"/>
      <c r="TQT41" s="87"/>
      <c r="TQU41" s="87"/>
      <c r="TQV41" s="87"/>
      <c r="TQW41" s="87"/>
      <c r="TQX41" s="87"/>
      <c r="TQY41" s="87"/>
      <c r="TQZ41" s="87"/>
      <c r="TRA41" s="87"/>
      <c r="TRB41" s="87"/>
      <c r="TRC41" s="87"/>
      <c r="TRD41" s="87"/>
      <c r="TRE41" s="87"/>
      <c r="TRF41" s="87"/>
      <c r="TRG41" s="87"/>
      <c r="TRH41" s="87"/>
      <c r="TRI41" s="87"/>
      <c r="TRJ41" s="87"/>
      <c r="TRK41" s="87"/>
      <c r="TRL41" s="87"/>
      <c r="TRM41" s="87"/>
      <c r="TRN41" s="87"/>
      <c r="TRO41" s="87"/>
      <c r="TRP41" s="87"/>
      <c r="TRQ41" s="87"/>
      <c r="TRR41" s="87"/>
      <c r="TRS41" s="87"/>
      <c r="TRT41" s="87"/>
      <c r="TRU41" s="87"/>
      <c r="TRV41" s="87"/>
      <c r="TRW41" s="87"/>
      <c r="TRX41" s="87"/>
      <c r="TRY41" s="87"/>
      <c r="TRZ41" s="87"/>
      <c r="TSA41" s="87"/>
      <c r="TSB41" s="87"/>
      <c r="TSC41" s="87"/>
      <c r="TSD41" s="87"/>
      <c r="TSE41" s="87"/>
      <c r="TSF41" s="87"/>
      <c r="TSG41" s="87"/>
      <c r="TSH41" s="87"/>
      <c r="TSI41" s="87"/>
      <c r="TSJ41" s="87"/>
      <c r="TSK41" s="87"/>
      <c r="TSL41" s="87"/>
      <c r="TSM41" s="87"/>
      <c r="TSN41" s="87"/>
      <c r="TSO41" s="87"/>
      <c r="TSP41" s="87"/>
      <c r="TSQ41" s="87"/>
      <c r="TSR41" s="87"/>
      <c r="TSS41" s="87"/>
      <c r="TST41" s="87"/>
      <c r="TSU41" s="87"/>
      <c r="TSV41" s="87"/>
      <c r="TSW41" s="87"/>
      <c r="TSX41" s="87"/>
      <c r="TSY41" s="87"/>
      <c r="TSZ41" s="87"/>
      <c r="TTA41" s="87"/>
      <c r="TTB41" s="87"/>
      <c r="TTC41" s="87"/>
      <c r="TTD41" s="87"/>
      <c r="TTE41" s="87"/>
      <c r="TTF41" s="87"/>
      <c r="TTG41" s="87"/>
      <c r="TTH41" s="87"/>
      <c r="TTI41" s="87"/>
      <c r="TTJ41" s="87"/>
      <c r="TTK41" s="87"/>
      <c r="TTL41" s="87"/>
      <c r="TTM41" s="87"/>
      <c r="TTN41" s="87"/>
      <c r="TTO41" s="87"/>
      <c r="TTP41" s="87"/>
      <c r="TTQ41" s="87"/>
      <c r="TTR41" s="87"/>
      <c r="TTS41" s="87"/>
      <c r="TTT41" s="87"/>
      <c r="TTU41" s="87"/>
      <c r="TTV41" s="87"/>
      <c r="TTW41" s="87"/>
      <c r="TTX41" s="87"/>
      <c r="TTY41" s="87"/>
      <c r="TTZ41" s="87"/>
      <c r="TUA41" s="87"/>
      <c r="TUB41" s="87"/>
      <c r="TUC41" s="87"/>
      <c r="TUD41" s="87"/>
      <c r="TUE41" s="87"/>
      <c r="TUF41" s="87"/>
      <c r="TUG41" s="87"/>
      <c r="TUH41" s="87"/>
      <c r="TUI41" s="87"/>
      <c r="TUJ41" s="87"/>
      <c r="TUK41" s="87"/>
      <c r="TUL41" s="87"/>
      <c r="TUM41" s="87"/>
      <c r="TUN41" s="87"/>
      <c r="TUO41" s="87"/>
      <c r="TUP41" s="87"/>
      <c r="TUQ41" s="87"/>
      <c r="TUR41" s="87"/>
      <c r="TUS41" s="87"/>
      <c r="TUT41" s="87"/>
      <c r="TUU41" s="87"/>
      <c r="TUV41" s="87"/>
      <c r="TUW41" s="87"/>
      <c r="TUX41" s="87"/>
      <c r="TUY41" s="87"/>
      <c r="TUZ41" s="87"/>
      <c r="TVA41" s="87"/>
      <c r="TVB41" s="87"/>
      <c r="TVC41" s="87"/>
      <c r="TVD41" s="87"/>
      <c r="TVE41" s="87"/>
      <c r="TVF41" s="87"/>
      <c r="TVG41" s="87"/>
      <c r="TVH41" s="87"/>
      <c r="TVI41" s="87"/>
      <c r="TVJ41" s="87"/>
      <c r="TVK41" s="87"/>
      <c r="TVL41" s="87"/>
      <c r="TVM41" s="87"/>
      <c r="TVN41" s="87"/>
      <c r="TVO41" s="87"/>
      <c r="TVP41" s="87"/>
      <c r="TVQ41" s="87"/>
      <c r="TVR41" s="87"/>
      <c r="TVS41" s="87"/>
      <c r="TVT41" s="87"/>
      <c r="TVU41" s="87"/>
      <c r="TVV41" s="87"/>
      <c r="TVW41" s="87"/>
      <c r="TVX41" s="87"/>
      <c r="TVY41" s="87"/>
      <c r="TVZ41" s="87"/>
      <c r="TWA41" s="87"/>
      <c r="TWB41" s="87"/>
      <c r="TWC41" s="87"/>
      <c r="TWD41" s="87"/>
      <c r="TWE41" s="87"/>
      <c r="TWF41" s="87"/>
      <c r="TWG41" s="87"/>
      <c r="TWH41" s="87"/>
      <c r="TWI41" s="87"/>
      <c r="TWJ41" s="87"/>
      <c r="TWK41" s="87"/>
      <c r="TWL41" s="87"/>
      <c r="TWM41" s="87"/>
      <c r="TWN41" s="87"/>
      <c r="TWO41" s="87"/>
      <c r="TWP41" s="87"/>
      <c r="TWQ41" s="87"/>
      <c r="TWR41" s="87"/>
      <c r="TWS41" s="87"/>
      <c r="TWT41" s="87"/>
      <c r="TWU41" s="87"/>
      <c r="TWV41" s="87"/>
      <c r="TWW41" s="87"/>
      <c r="TWX41" s="87"/>
      <c r="TWY41" s="87"/>
      <c r="TWZ41" s="87"/>
      <c r="TXA41" s="87"/>
      <c r="TXB41" s="87"/>
      <c r="TXC41" s="87"/>
      <c r="TXD41" s="87"/>
      <c r="TXE41" s="87"/>
      <c r="TXF41" s="87"/>
      <c r="TXG41" s="87"/>
      <c r="TXH41" s="87"/>
      <c r="TXI41" s="87"/>
      <c r="TXJ41" s="87"/>
      <c r="TXK41" s="87"/>
      <c r="TXL41" s="87"/>
      <c r="TXM41" s="87"/>
      <c r="TXN41" s="87"/>
      <c r="TXO41" s="87"/>
      <c r="TXP41" s="87"/>
      <c r="TXQ41" s="87"/>
      <c r="TXR41" s="87"/>
      <c r="TXS41" s="87"/>
      <c r="TXT41" s="87"/>
      <c r="TXU41" s="87"/>
      <c r="TXV41" s="87"/>
      <c r="TXW41" s="87"/>
      <c r="TXX41" s="87"/>
      <c r="TXY41" s="87"/>
      <c r="TXZ41" s="87"/>
      <c r="TYA41" s="87"/>
      <c r="TYB41" s="87"/>
      <c r="TYC41" s="87"/>
      <c r="TYD41" s="87"/>
      <c r="TYE41" s="87"/>
      <c r="TYF41" s="87"/>
      <c r="TYG41" s="87"/>
      <c r="TYH41" s="87"/>
      <c r="TYI41" s="87"/>
      <c r="TYJ41" s="87"/>
      <c r="TYK41" s="87"/>
      <c r="TYL41" s="87"/>
      <c r="TYM41" s="87"/>
      <c r="TYN41" s="87"/>
      <c r="TYO41" s="87"/>
      <c r="TYP41" s="87"/>
      <c r="TYQ41" s="87"/>
      <c r="TYR41" s="87"/>
      <c r="TYS41" s="87"/>
      <c r="TYT41" s="87"/>
      <c r="TYU41" s="87"/>
      <c r="TYV41" s="87"/>
      <c r="TYW41" s="87"/>
      <c r="TYX41" s="87"/>
      <c r="TYY41" s="87"/>
      <c r="TYZ41" s="87"/>
      <c r="TZA41" s="87"/>
      <c r="TZB41" s="87"/>
      <c r="TZC41" s="87"/>
      <c r="TZD41" s="87"/>
      <c r="TZE41" s="87"/>
      <c r="TZF41" s="87"/>
      <c r="TZG41" s="87"/>
      <c r="TZH41" s="87"/>
      <c r="TZI41" s="87"/>
      <c r="TZJ41" s="87"/>
      <c r="TZK41" s="87"/>
      <c r="TZL41" s="87"/>
      <c r="TZM41" s="87"/>
      <c r="TZN41" s="87"/>
      <c r="TZO41" s="87"/>
      <c r="TZP41" s="87"/>
      <c r="TZQ41" s="87"/>
      <c r="TZR41" s="87"/>
      <c r="TZS41" s="87"/>
      <c r="TZT41" s="87"/>
      <c r="TZU41" s="87"/>
      <c r="TZV41" s="87"/>
      <c r="TZW41" s="87"/>
      <c r="TZX41" s="87"/>
      <c r="TZY41" s="87"/>
      <c r="TZZ41" s="87"/>
      <c r="UAA41" s="87"/>
      <c r="UAB41" s="87"/>
      <c r="UAC41" s="87"/>
      <c r="UAD41" s="87"/>
      <c r="UAE41" s="87"/>
      <c r="UAF41" s="87"/>
      <c r="UAG41" s="87"/>
      <c r="UAH41" s="87"/>
      <c r="UAI41" s="87"/>
      <c r="UAJ41" s="87"/>
      <c r="UAK41" s="87"/>
      <c r="UAL41" s="87"/>
      <c r="UAM41" s="87"/>
      <c r="UAN41" s="87"/>
      <c r="UAO41" s="87"/>
      <c r="UAP41" s="87"/>
      <c r="UAQ41" s="87"/>
      <c r="UAR41" s="87"/>
      <c r="UAS41" s="87"/>
      <c r="UAT41" s="87"/>
      <c r="UAU41" s="87"/>
      <c r="UAV41" s="87"/>
      <c r="UAW41" s="87"/>
      <c r="UAX41" s="87"/>
      <c r="UAY41" s="87"/>
      <c r="UAZ41" s="87"/>
      <c r="UBA41" s="87"/>
      <c r="UBB41" s="87"/>
      <c r="UBC41" s="87"/>
      <c r="UBD41" s="87"/>
      <c r="UBE41" s="87"/>
      <c r="UBF41" s="87"/>
      <c r="UBG41" s="87"/>
      <c r="UBH41" s="87"/>
      <c r="UBI41" s="87"/>
      <c r="UBJ41" s="87"/>
      <c r="UBK41" s="87"/>
      <c r="UBL41" s="87"/>
      <c r="UBM41" s="87"/>
      <c r="UBN41" s="87"/>
      <c r="UBO41" s="87"/>
      <c r="UBP41" s="87"/>
      <c r="UBQ41" s="87"/>
      <c r="UBR41" s="87"/>
      <c r="UBS41" s="87"/>
      <c r="UBT41" s="87"/>
      <c r="UBU41" s="87"/>
      <c r="UBV41" s="87"/>
      <c r="UBW41" s="87"/>
      <c r="UBX41" s="87"/>
      <c r="UBY41" s="87"/>
      <c r="UBZ41" s="87"/>
      <c r="UCA41" s="87"/>
      <c r="UCB41" s="87"/>
      <c r="UCC41" s="87"/>
      <c r="UCD41" s="87"/>
      <c r="UCE41" s="87"/>
      <c r="UCF41" s="87"/>
      <c r="UCG41" s="87"/>
      <c r="UCH41" s="87"/>
      <c r="UCI41" s="87"/>
      <c r="UCJ41" s="87"/>
      <c r="UCK41" s="87"/>
      <c r="UCL41" s="87"/>
      <c r="UCM41" s="87"/>
      <c r="UCN41" s="87"/>
      <c r="UCO41" s="87"/>
      <c r="UCP41" s="87"/>
      <c r="UCQ41" s="87"/>
      <c r="UCR41" s="87"/>
      <c r="UCS41" s="87"/>
      <c r="UCT41" s="87"/>
      <c r="UCU41" s="87"/>
      <c r="UCV41" s="87"/>
      <c r="UCW41" s="87"/>
      <c r="UCX41" s="87"/>
      <c r="UCY41" s="87"/>
      <c r="UCZ41" s="87"/>
      <c r="UDA41" s="87"/>
      <c r="UDB41" s="87"/>
      <c r="UDC41" s="87"/>
      <c r="UDD41" s="87"/>
      <c r="UDE41" s="87"/>
      <c r="UDF41" s="87"/>
      <c r="UDG41" s="87"/>
      <c r="UDH41" s="87"/>
      <c r="UDI41" s="87"/>
      <c r="UDJ41" s="87"/>
      <c r="UDK41" s="87"/>
      <c r="UDL41" s="87"/>
      <c r="UDM41" s="87"/>
      <c r="UDN41" s="87"/>
      <c r="UDO41" s="87"/>
      <c r="UDP41" s="87"/>
      <c r="UDQ41" s="87"/>
      <c r="UDR41" s="87"/>
      <c r="UDS41" s="87"/>
      <c r="UDT41" s="87"/>
      <c r="UDU41" s="87"/>
      <c r="UDV41" s="87"/>
      <c r="UDW41" s="87"/>
      <c r="UDX41" s="87"/>
      <c r="UDY41" s="87"/>
      <c r="UDZ41" s="87"/>
      <c r="UEA41" s="87"/>
      <c r="UEB41" s="87"/>
      <c r="UEC41" s="87"/>
      <c r="UED41" s="87"/>
      <c r="UEE41" s="87"/>
      <c r="UEF41" s="87"/>
      <c r="UEG41" s="87"/>
      <c r="UEH41" s="87"/>
      <c r="UEI41" s="87"/>
      <c r="UEJ41" s="87"/>
      <c r="UEK41" s="87"/>
      <c r="UEL41" s="87"/>
      <c r="UEM41" s="87"/>
      <c r="UEN41" s="87"/>
      <c r="UEO41" s="87"/>
      <c r="UEP41" s="87"/>
      <c r="UEQ41" s="87"/>
      <c r="UER41" s="87"/>
      <c r="UES41" s="87"/>
      <c r="UET41" s="87"/>
      <c r="UEU41" s="87"/>
      <c r="UEV41" s="87"/>
      <c r="UEW41" s="87"/>
      <c r="UEX41" s="87"/>
      <c r="UEY41" s="87"/>
      <c r="UEZ41" s="87"/>
      <c r="UFA41" s="87"/>
      <c r="UFB41" s="87"/>
      <c r="UFC41" s="87"/>
      <c r="UFD41" s="87"/>
      <c r="UFE41" s="87"/>
      <c r="UFF41" s="87"/>
      <c r="UFG41" s="87"/>
      <c r="UFH41" s="87"/>
      <c r="UFI41" s="87"/>
      <c r="UFJ41" s="87"/>
      <c r="UFK41" s="87"/>
      <c r="UFL41" s="87"/>
      <c r="UFM41" s="87"/>
      <c r="UFN41" s="87"/>
      <c r="UFO41" s="87"/>
      <c r="UFP41" s="87"/>
      <c r="UFQ41" s="87"/>
      <c r="UFR41" s="87"/>
      <c r="UFS41" s="87"/>
      <c r="UFT41" s="87"/>
      <c r="UFU41" s="87"/>
      <c r="UFV41" s="87"/>
      <c r="UFW41" s="87"/>
      <c r="UFX41" s="87"/>
      <c r="UFY41" s="87"/>
      <c r="UFZ41" s="87"/>
      <c r="UGA41" s="87"/>
      <c r="UGB41" s="87"/>
      <c r="UGC41" s="87"/>
      <c r="UGD41" s="87"/>
      <c r="UGE41" s="87"/>
      <c r="UGF41" s="87"/>
      <c r="UGG41" s="87"/>
      <c r="UGH41" s="87"/>
      <c r="UGI41" s="87"/>
      <c r="UGJ41" s="87"/>
      <c r="UGK41" s="87"/>
      <c r="UGL41" s="87"/>
      <c r="UGM41" s="87"/>
      <c r="UGN41" s="87"/>
      <c r="UGO41" s="87"/>
      <c r="UGP41" s="87"/>
      <c r="UGQ41" s="87"/>
      <c r="UGR41" s="87"/>
      <c r="UGS41" s="87"/>
      <c r="UGT41" s="87"/>
      <c r="UGU41" s="87"/>
      <c r="UGV41" s="87"/>
      <c r="UGW41" s="87"/>
      <c r="UGX41" s="87"/>
      <c r="UGY41" s="87"/>
      <c r="UGZ41" s="87"/>
      <c r="UHA41" s="87"/>
      <c r="UHB41" s="87"/>
      <c r="UHC41" s="87"/>
      <c r="UHD41" s="87"/>
      <c r="UHE41" s="87"/>
      <c r="UHF41" s="87"/>
      <c r="UHG41" s="87"/>
      <c r="UHH41" s="87"/>
      <c r="UHI41" s="87"/>
      <c r="UHJ41" s="87"/>
      <c r="UHK41" s="87"/>
      <c r="UHL41" s="87"/>
      <c r="UHM41" s="87"/>
      <c r="UHN41" s="87"/>
      <c r="UHO41" s="87"/>
      <c r="UHP41" s="87"/>
      <c r="UHQ41" s="87"/>
      <c r="UHR41" s="87"/>
      <c r="UHS41" s="87"/>
      <c r="UHT41" s="87"/>
      <c r="UHU41" s="87"/>
      <c r="UHV41" s="87"/>
      <c r="UHW41" s="87"/>
      <c r="UHX41" s="87"/>
      <c r="UHY41" s="87"/>
      <c r="UHZ41" s="87"/>
      <c r="UIA41" s="87"/>
      <c r="UIB41" s="87"/>
      <c r="UIC41" s="87"/>
      <c r="UID41" s="87"/>
      <c r="UIE41" s="87"/>
      <c r="UIF41" s="87"/>
      <c r="UIG41" s="87"/>
      <c r="UIH41" s="87"/>
      <c r="UII41" s="87"/>
      <c r="UIJ41" s="87"/>
      <c r="UIK41" s="87"/>
      <c r="UIL41" s="87"/>
      <c r="UIM41" s="87"/>
      <c r="UIN41" s="87"/>
      <c r="UIO41" s="87"/>
      <c r="UIP41" s="87"/>
      <c r="UIQ41" s="87"/>
      <c r="UIR41" s="87"/>
      <c r="UIS41" s="87"/>
      <c r="UIT41" s="87"/>
      <c r="UIU41" s="87"/>
      <c r="UIV41" s="87"/>
      <c r="UIW41" s="87"/>
      <c r="UIX41" s="87"/>
      <c r="UIY41" s="87"/>
      <c r="UIZ41" s="87"/>
      <c r="UJA41" s="87"/>
      <c r="UJB41" s="87"/>
      <c r="UJC41" s="87"/>
      <c r="UJD41" s="87"/>
      <c r="UJE41" s="87"/>
      <c r="UJF41" s="87"/>
      <c r="UJG41" s="87"/>
      <c r="UJH41" s="87"/>
      <c r="UJI41" s="87"/>
      <c r="UJJ41" s="87"/>
      <c r="UJK41" s="87"/>
      <c r="UJL41" s="87"/>
      <c r="UJM41" s="87"/>
      <c r="UJN41" s="87"/>
      <c r="UJO41" s="87"/>
      <c r="UJP41" s="87"/>
      <c r="UJQ41" s="87"/>
      <c r="UJR41" s="87"/>
      <c r="UJS41" s="87"/>
      <c r="UJT41" s="87"/>
      <c r="UJU41" s="87"/>
      <c r="UJV41" s="87"/>
      <c r="UJW41" s="87"/>
      <c r="UJX41" s="87"/>
      <c r="UJY41" s="87"/>
      <c r="UJZ41" s="87"/>
      <c r="UKA41" s="87"/>
      <c r="UKB41" s="87"/>
      <c r="UKC41" s="87"/>
      <c r="UKD41" s="87"/>
      <c r="UKE41" s="87"/>
      <c r="UKF41" s="87"/>
      <c r="UKG41" s="87"/>
      <c r="UKH41" s="87"/>
      <c r="UKI41" s="87"/>
      <c r="UKJ41" s="87"/>
      <c r="UKK41" s="87"/>
      <c r="UKL41" s="87"/>
      <c r="UKM41" s="87"/>
      <c r="UKN41" s="87"/>
      <c r="UKO41" s="87"/>
      <c r="UKP41" s="87"/>
      <c r="UKQ41" s="87"/>
      <c r="UKR41" s="87"/>
      <c r="UKS41" s="87"/>
      <c r="UKT41" s="87"/>
      <c r="UKU41" s="87"/>
      <c r="UKV41" s="87"/>
      <c r="UKW41" s="87"/>
      <c r="UKX41" s="87"/>
      <c r="UKY41" s="87"/>
      <c r="UKZ41" s="87"/>
      <c r="ULA41" s="87"/>
      <c r="ULB41" s="87"/>
      <c r="ULC41" s="87"/>
      <c r="ULD41" s="87"/>
      <c r="ULE41" s="87"/>
      <c r="ULF41" s="87"/>
      <c r="ULG41" s="87"/>
      <c r="ULH41" s="87"/>
      <c r="ULI41" s="87"/>
      <c r="ULJ41" s="87"/>
      <c r="ULK41" s="87"/>
      <c r="ULL41" s="87"/>
      <c r="ULM41" s="87"/>
      <c r="ULN41" s="87"/>
      <c r="ULO41" s="87"/>
      <c r="ULP41" s="87"/>
      <c r="ULQ41" s="87"/>
      <c r="ULR41" s="87"/>
      <c r="ULS41" s="87"/>
      <c r="ULT41" s="87"/>
      <c r="ULU41" s="87"/>
      <c r="ULV41" s="87"/>
      <c r="ULW41" s="87"/>
      <c r="ULX41" s="87"/>
      <c r="ULY41" s="87"/>
      <c r="ULZ41" s="87"/>
      <c r="UMA41" s="87"/>
      <c r="UMB41" s="87"/>
      <c r="UMC41" s="87"/>
      <c r="UMD41" s="87"/>
      <c r="UME41" s="87"/>
      <c r="UMF41" s="87"/>
      <c r="UMG41" s="87"/>
      <c r="UMH41" s="87"/>
      <c r="UMI41" s="87"/>
      <c r="UMJ41" s="87"/>
      <c r="UMK41" s="87"/>
      <c r="UML41" s="87"/>
      <c r="UMM41" s="87"/>
      <c r="UMN41" s="87"/>
      <c r="UMO41" s="87"/>
      <c r="UMP41" s="87"/>
      <c r="UMQ41" s="87"/>
      <c r="UMR41" s="87"/>
      <c r="UMS41" s="87"/>
      <c r="UMT41" s="87"/>
      <c r="UMU41" s="87"/>
      <c r="UMV41" s="87"/>
      <c r="UMW41" s="87"/>
      <c r="UMX41" s="87"/>
      <c r="UMY41" s="87"/>
      <c r="UMZ41" s="87"/>
      <c r="UNA41" s="87"/>
      <c r="UNB41" s="87"/>
      <c r="UNC41" s="87"/>
      <c r="UND41" s="87"/>
      <c r="UNE41" s="87"/>
      <c r="UNF41" s="87"/>
      <c r="UNG41" s="87"/>
      <c r="UNH41" s="87"/>
      <c r="UNI41" s="87"/>
      <c r="UNJ41" s="87"/>
      <c r="UNK41" s="87"/>
      <c r="UNL41" s="87"/>
      <c r="UNM41" s="87"/>
      <c r="UNN41" s="87"/>
      <c r="UNO41" s="87"/>
      <c r="UNP41" s="87"/>
      <c r="UNQ41" s="87"/>
      <c r="UNR41" s="87"/>
      <c r="UNS41" s="87"/>
      <c r="UNT41" s="87"/>
      <c r="UNU41" s="87"/>
      <c r="UNV41" s="87"/>
      <c r="UNW41" s="87"/>
      <c r="UNX41" s="87"/>
      <c r="UNY41" s="87"/>
      <c r="UNZ41" s="87"/>
      <c r="UOA41" s="87"/>
      <c r="UOB41" s="87"/>
      <c r="UOC41" s="87"/>
      <c r="UOD41" s="87"/>
      <c r="UOE41" s="87"/>
      <c r="UOF41" s="87"/>
      <c r="UOG41" s="87"/>
      <c r="UOH41" s="87"/>
      <c r="UOI41" s="87"/>
      <c r="UOJ41" s="87"/>
      <c r="UOK41" s="87"/>
      <c r="UOL41" s="87"/>
      <c r="UOM41" s="87"/>
      <c r="UON41" s="87"/>
      <c r="UOO41" s="87"/>
      <c r="UOP41" s="87"/>
      <c r="UOQ41" s="87"/>
      <c r="UOR41" s="87"/>
      <c r="UOS41" s="87"/>
      <c r="UOT41" s="87"/>
      <c r="UOU41" s="87"/>
      <c r="UOV41" s="87"/>
      <c r="UOW41" s="87"/>
      <c r="UOX41" s="87"/>
      <c r="UOY41" s="87"/>
      <c r="UOZ41" s="87"/>
      <c r="UPA41" s="87"/>
      <c r="UPB41" s="87"/>
      <c r="UPC41" s="87"/>
      <c r="UPD41" s="87"/>
      <c r="UPE41" s="87"/>
      <c r="UPF41" s="87"/>
      <c r="UPG41" s="87"/>
      <c r="UPH41" s="87"/>
      <c r="UPI41" s="87"/>
      <c r="UPJ41" s="87"/>
      <c r="UPK41" s="87"/>
      <c r="UPL41" s="87"/>
      <c r="UPM41" s="87"/>
      <c r="UPN41" s="87"/>
      <c r="UPO41" s="87"/>
      <c r="UPP41" s="87"/>
      <c r="UPQ41" s="87"/>
      <c r="UPR41" s="87"/>
      <c r="UPS41" s="87"/>
      <c r="UPT41" s="87"/>
      <c r="UPU41" s="87"/>
      <c r="UPV41" s="87"/>
      <c r="UPW41" s="87"/>
      <c r="UPX41" s="87"/>
      <c r="UPY41" s="87"/>
      <c r="UPZ41" s="87"/>
      <c r="UQA41" s="87"/>
      <c r="UQB41" s="87"/>
      <c r="UQC41" s="87"/>
      <c r="UQD41" s="87"/>
      <c r="UQE41" s="87"/>
      <c r="UQF41" s="87"/>
      <c r="UQG41" s="87"/>
      <c r="UQH41" s="87"/>
      <c r="UQI41" s="87"/>
      <c r="UQJ41" s="87"/>
      <c r="UQK41" s="87"/>
      <c r="UQL41" s="87"/>
      <c r="UQM41" s="87"/>
      <c r="UQN41" s="87"/>
      <c r="UQO41" s="87"/>
      <c r="UQP41" s="87"/>
      <c r="UQQ41" s="87"/>
      <c r="UQR41" s="87"/>
      <c r="UQS41" s="87"/>
      <c r="UQT41" s="87"/>
      <c r="UQU41" s="87"/>
      <c r="UQV41" s="87"/>
      <c r="UQW41" s="87"/>
      <c r="UQX41" s="87"/>
      <c r="UQY41" s="87"/>
      <c r="UQZ41" s="87"/>
      <c r="URA41" s="87"/>
      <c r="URB41" s="87"/>
      <c r="URC41" s="87"/>
      <c r="URD41" s="87"/>
      <c r="URE41" s="87"/>
      <c r="URF41" s="87"/>
      <c r="URG41" s="87"/>
      <c r="URH41" s="87"/>
      <c r="URI41" s="87"/>
      <c r="URJ41" s="87"/>
      <c r="URK41" s="87"/>
      <c r="URL41" s="87"/>
      <c r="URM41" s="87"/>
      <c r="URN41" s="87"/>
      <c r="URO41" s="87"/>
      <c r="URP41" s="87"/>
      <c r="URQ41" s="87"/>
      <c r="URR41" s="87"/>
      <c r="URS41" s="87"/>
      <c r="URT41" s="87"/>
      <c r="URU41" s="87"/>
      <c r="URV41" s="87"/>
      <c r="URW41" s="87"/>
      <c r="URX41" s="87"/>
      <c r="URY41" s="87"/>
      <c r="URZ41" s="87"/>
      <c r="USA41" s="87"/>
      <c r="USB41" s="87"/>
      <c r="USC41" s="87"/>
      <c r="USD41" s="87"/>
      <c r="USE41" s="87"/>
      <c r="USF41" s="87"/>
      <c r="USG41" s="87"/>
      <c r="USH41" s="87"/>
      <c r="USI41" s="87"/>
      <c r="USJ41" s="87"/>
      <c r="USK41" s="87"/>
      <c r="USL41" s="87"/>
      <c r="USM41" s="87"/>
      <c r="USN41" s="87"/>
      <c r="USO41" s="87"/>
      <c r="USP41" s="87"/>
      <c r="USQ41" s="87"/>
      <c r="USR41" s="87"/>
      <c r="USS41" s="87"/>
      <c r="UST41" s="87"/>
      <c r="USU41" s="87"/>
      <c r="USV41" s="87"/>
      <c r="USW41" s="87"/>
      <c r="USX41" s="87"/>
      <c r="USY41" s="87"/>
      <c r="USZ41" s="87"/>
      <c r="UTA41" s="87"/>
      <c r="UTB41" s="87"/>
      <c r="UTC41" s="87"/>
      <c r="UTD41" s="87"/>
      <c r="UTE41" s="87"/>
      <c r="UTF41" s="87"/>
      <c r="UTG41" s="87"/>
      <c r="UTH41" s="87"/>
      <c r="UTI41" s="87"/>
      <c r="UTJ41" s="87"/>
      <c r="UTK41" s="87"/>
      <c r="UTL41" s="87"/>
      <c r="UTM41" s="87"/>
      <c r="UTN41" s="87"/>
      <c r="UTO41" s="87"/>
      <c r="UTP41" s="87"/>
      <c r="UTQ41" s="87"/>
      <c r="UTR41" s="87"/>
      <c r="UTS41" s="87"/>
      <c r="UTT41" s="87"/>
      <c r="UTU41" s="87"/>
      <c r="UTV41" s="87"/>
      <c r="UTW41" s="87"/>
      <c r="UTX41" s="87"/>
      <c r="UTY41" s="87"/>
      <c r="UTZ41" s="87"/>
      <c r="UUA41" s="87"/>
      <c r="UUB41" s="87"/>
      <c r="UUC41" s="87"/>
      <c r="UUD41" s="87"/>
      <c r="UUE41" s="87"/>
      <c r="UUF41" s="87"/>
      <c r="UUG41" s="87"/>
      <c r="UUH41" s="87"/>
      <c r="UUI41" s="87"/>
      <c r="UUJ41" s="87"/>
      <c r="UUK41" s="87"/>
      <c r="UUL41" s="87"/>
      <c r="UUM41" s="87"/>
      <c r="UUN41" s="87"/>
      <c r="UUO41" s="87"/>
      <c r="UUP41" s="87"/>
      <c r="UUQ41" s="87"/>
      <c r="UUR41" s="87"/>
      <c r="UUS41" s="87"/>
      <c r="UUT41" s="87"/>
      <c r="UUU41" s="87"/>
      <c r="UUV41" s="87"/>
      <c r="UUW41" s="87"/>
      <c r="UUX41" s="87"/>
      <c r="UUY41" s="87"/>
      <c r="UUZ41" s="87"/>
      <c r="UVA41" s="87"/>
      <c r="UVB41" s="87"/>
      <c r="UVC41" s="87"/>
      <c r="UVD41" s="87"/>
      <c r="UVE41" s="87"/>
      <c r="UVF41" s="87"/>
      <c r="UVG41" s="87"/>
      <c r="UVH41" s="87"/>
      <c r="UVI41" s="87"/>
      <c r="UVJ41" s="87"/>
      <c r="UVK41" s="87"/>
      <c r="UVL41" s="87"/>
      <c r="UVM41" s="87"/>
      <c r="UVN41" s="87"/>
      <c r="UVO41" s="87"/>
      <c r="UVP41" s="87"/>
      <c r="UVQ41" s="87"/>
      <c r="UVR41" s="87"/>
      <c r="UVS41" s="87"/>
      <c r="UVT41" s="87"/>
      <c r="UVU41" s="87"/>
      <c r="UVV41" s="87"/>
      <c r="UVW41" s="87"/>
      <c r="UVX41" s="87"/>
      <c r="UVY41" s="87"/>
      <c r="UVZ41" s="87"/>
      <c r="UWA41" s="87"/>
      <c r="UWB41" s="87"/>
      <c r="UWC41" s="87"/>
      <c r="UWD41" s="87"/>
      <c r="UWE41" s="87"/>
      <c r="UWF41" s="87"/>
      <c r="UWG41" s="87"/>
      <c r="UWH41" s="87"/>
      <c r="UWI41" s="87"/>
      <c r="UWJ41" s="87"/>
      <c r="UWK41" s="87"/>
      <c r="UWL41" s="87"/>
      <c r="UWM41" s="87"/>
      <c r="UWN41" s="87"/>
      <c r="UWO41" s="87"/>
      <c r="UWP41" s="87"/>
      <c r="UWQ41" s="87"/>
      <c r="UWR41" s="87"/>
      <c r="UWS41" s="87"/>
      <c r="UWT41" s="87"/>
      <c r="UWU41" s="87"/>
      <c r="UWV41" s="87"/>
      <c r="UWW41" s="87"/>
      <c r="UWX41" s="87"/>
      <c r="UWY41" s="87"/>
      <c r="UWZ41" s="87"/>
      <c r="UXA41" s="87"/>
      <c r="UXB41" s="87"/>
      <c r="UXC41" s="87"/>
      <c r="UXD41" s="87"/>
      <c r="UXE41" s="87"/>
      <c r="UXF41" s="87"/>
      <c r="UXG41" s="87"/>
      <c r="UXH41" s="87"/>
      <c r="UXI41" s="87"/>
      <c r="UXJ41" s="87"/>
      <c r="UXK41" s="87"/>
      <c r="UXL41" s="87"/>
      <c r="UXM41" s="87"/>
      <c r="UXN41" s="87"/>
      <c r="UXO41" s="87"/>
      <c r="UXP41" s="87"/>
      <c r="UXQ41" s="87"/>
      <c r="UXR41" s="87"/>
      <c r="UXS41" s="87"/>
      <c r="UXT41" s="87"/>
      <c r="UXU41" s="87"/>
      <c r="UXV41" s="87"/>
      <c r="UXW41" s="87"/>
      <c r="UXX41" s="87"/>
      <c r="UXY41" s="87"/>
      <c r="UXZ41" s="87"/>
      <c r="UYA41" s="87"/>
      <c r="UYB41" s="87"/>
      <c r="UYC41" s="87"/>
      <c r="UYD41" s="87"/>
      <c r="UYE41" s="87"/>
      <c r="UYF41" s="87"/>
      <c r="UYG41" s="87"/>
      <c r="UYH41" s="87"/>
      <c r="UYI41" s="87"/>
      <c r="UYJ41" s="87"/>
      <c r="UYK41" s="87"/>
      <c r="UYL41" s="87"/>
      <c r="UYM41" s="87"/>
      <c r="UYN41" s="87"/>
      <c r="UYO41" s="87"/>
      <c r="UYP41" s="87"/>
      <c r="UYQ41" s="87"/>
      <c r="UYR41" s="87"/>
      <c r="UYS41" s="87"/>
      <c r="UYT41" s="87"/>
      <c r="UYU41" s="87"/>
      <c r="UYV41" s="87"/>
      <c r="UYW41" s="87"/>
      <c r="UYX41" s="87"/>
      <c r="UYY41" s="87"/>
      <c r="UYZ41" s="87"/>
      <c r="UZA41" s="87"/>
      <c r="UZB41" s="87"/>
      <c r="UZC41" s="87"/>
      <c r="UZD41" s="87"/>
      <c r="UZE41" s="87"/>
      <c r="UZF41" s="87"/>
      <c r="UZG41" s="87"/>
      <c r="UZH41" s="87"/>
      <c r="UZI41" s="87"/>
      <c r="UZJ41" s="87"/>
      <c r="UZK41" s="87"/>
      <c r="UZL41" s="87"/>
      <c r="UZM41" s="87"/>
      <c r="UZN41" s="87"/>
      <c r="UZO41" s="87"/>
      <c r="UZP41" s="87"/>
      <c r="UZQ41" s="87"/>
      <c r="UZR41" s="87"/>
      <c r="UZS41" s="87"/>
      <c r="UZT41" s="87"/>
      <c r="UZU41" s="87"/>
      <c r="UZV41" s="87"/>
      <c r="UZW41" s="87"/>
      <c r="UZX41" s="87"/>
      <c r="UZY41" s="87"/>
      <c r="UZZ41" s="87"/>
      <c r="VAA41" s="87"/>
      <c r="VAB41" s="87"/>
      <c r="VAC41" s="87"/>
      <c r="VAD41" s="87"/>
      <c r="VAE41" s="87"/>
      <c r="VAF41" s="87"/>
      <c r="VAG41" s="87"/>
      <c r="VAH41" s="87"/>
      <c r="VAI41" s="87"/>
      <c r="VAJ41" s="87"/>
      <c r="VAK41" s="87"/>
      <c r="VAL41" s="87"/>
      <c r="VAM41" s="87"/>
      <c r="VAN41" s="87"/>
      <c r="VAO41" s="87"/>
      <c r="VAP41" s="87"/>
      <c r="VAQ41" s="87"/>
      <c r="VAR41" s="87"/>
      <c r="VAS41" s="87"/>
      <c r="VAT41" s="87"/>
      <c r="VAU41" s="87"/>
      <c r="VAV41" s="87"/>
      <c r="VAW41" s="87"/>
      <c r="VAX41" s="87"/>
      <c r="VAY41" s="87"/>
      <c r="VAZ41" s="87"/>
      <c r="VBA41" s="87"/>
      <c r="VBB41" s="87"/>
      <c r="VBC41" s="87"/>
      <c r="VBD41" s="87"/>
      <c r="VBE41" s="87"/>
      <c r="VBF41" s="87"/>
      <c r="VBG41" s="87"/>
      <c r="VBH41" s="87"/>
      <c r="VBI41" s="87"/>
      <c r="VBJ41" s="87"/>
      <c r="VBK41" s="87"/>
      <c r="VBL41" s="87"/>
      <c r="VBM41" s="87"/>
      <c r="VBN41" s="87"/>
      <c r="VBO41" s="87"/>
      <c r="VBP41" s="87"/>
      <c r="VBQ41" s="87"/>
      <c r="VBR41" s="87"/>
      <c r="VBS41" s="87"/>
      <c r="VBT41" s="87"/>
      <c r="VBU41" s="87"/>
      <c r="VBV41" s="87"/>
      <c r="VBW41" s="87"/>
      <c r="VBX41" s="87"/>
      <c r="VBY41" s="87"/>
      <c r="VBZ41" s="87"/>
      <c r="VCA41" s="87"/>
      <c r="VCB41" s="87"/>
      <c r="VCC41" s="87"/>
      <c r="VCD41" s="87"/>
      <c r="VCE41" s="87"/>
      <c r="VCF41" s="87"/>
      <c r="VCG41" s="87"/>
      <c r="VCH41" s="87"/>
      <c r="VCI41" s="87"/>
      <c r="VCJ41" s="87"/>
      <c r="VCK41" s="87"/>
      <c r="VCL41" s="87"/>
      <c r="VCM41" s="87"/>
      <c r="VCN41" s="87"/>
      <c r="VCO41" s="87"/>
      <c r="VCP41" s="87"/>
      <c r="VCQ41" s="87"/>
      <c r="VCR41" s="87"/>
      <c r="VCS41" s="87"/>
      <c r="VCT41" s="87"/>
      <c r="VCU41" s="87"/>
      <c r="VCV41" s="87"/>
      <c r="VCW41" s="87"/>
      <c r="VCX41" s="87"/>
      <c r="VCY41" s="87"/>
      <c r="VCZ41" s="87"/>
      <c r="VDA41" s="87"/>
      <c r="VDB41" s="87"/>
      <c r="VDC41" s="87"/>
      <c r="VDD41" s="87"/>
      <c r="VDE41" s="87"/>
      <c r="VDF41" s="87"/>
      <c r="VDG41" s="87"/>
      <c r="VDH41" s="87"/>
      <c r="VDI41" s="87"/>
      <c r="VDJ41" s="87"/>
      <c r="VDK41" s="87"/>
      <c r="VDL41" s="87"/>
      <c r="VDM41" s="87"/>
      <c r="VDN41" s="87"/>
      <c r="VDO41" s="87"/>
      <c r="VDP41" s="87"/>
      <c r="VDQ41" s="87"/>
      <c r="VDR41" s="87"/>
      <c r="VDS41" s="87"/>
      <c r="VDT41" s="87"/>
      <c r="VDU41" s="87"/>
      <c r="VDV41" s="87"/>
      <c r="VDW41" s="87"/>
      <c r="VDX41" s="87"/>
      <c r="VDY41" s="87"/>
      <c r="VDZ41" s="87"/>
      <c r="VEA41" s="87"/>
      <c r="VEB41" s="87"/>
      <c r="VEC41" s="87"/>
      <c r="VED41" s="87"/>
      <c r="VEE41" s="87"/>
      <c r="VEF41" s="87"/>
      <c r="VEG41" s="87"/>
      <c r="VEH41" s="87"/>
      <c r="VEI41" s="87"/>
      <c r="VEJ41" s="87"/>
      <c r="VEK41" s="87"/>
      <c r="VEL41" s="87"/>
      <c r="VEM41" s="87"/>
      <c r="VEN41" s="87"/>
      <c r="VEO41" s="87"/>
      <c r="VEP41" s="87"/>
      <c r="VEQ41" s="87"/>
      <c r="VER41" s="87"/>
      <c r="VES41" s="87"/>
      <c r="VET41" s="87"/>
      <c r="VEU41" s="87"/>
      <c r="VEV41" s="87"/>
      <c r="VEW41" s="87"/>
      <c r="VEX41" s="87"/>
      <c r="VEY41" s="87"/>
      <c r="VEZ41" s="87"/>
      <c r="VFA41" s="87"/>
      <c r="VFB41" s="87"/>
      <c r="VFC41" s="87"/>
      <c r="VFD41" s="87"/>
      <c r="VFE41" s="87"/>
      <c r="VFF41" s="87"/>
      <c r="VFG41" s="87"/>
      <c r="VFH41" s="87"/>
      <c r="VFI41" s="87"/>
      <c r="VFJ41" s="87"/>
      <c r="VFK41" s="87"/>
      <c r="VFL41" s="87"/>
      <c r="VFM41" s="87"/>
      <c r="VFN41" s="87"/>
      <c r="VFO41" s="87"/>
      <c r="VFP41" s="87"/>
      <c r="VFQ41" s="87"/>
      <c r="VFR41" s="87"/>
      <c r="VFS41" s="87"/>
      <c r="VFT41" s="87"/>
      <c r="VFU41" s="87"/>
      <c r="VFV41" s="87"/>
      <c r="VFW41" s="87"/>
      <c r="VFX41" s="87"/>
      <c r="VFY41" s="87"/>
      <c r="VFZ41" s="87"/>
      <c r="VGA41" s="87"/>
      <c r="VGB41" s="87"/>
      <c r="VGC41" s="87"/>
      <c r="VGD41" s="87"/>
      <c r="VGE41" s="87"/>
      <c r="VGF41" s="87"/>
      <c r="VGG41" s="87"/>
      <c r="VGH41" s="87"/>
      <c r="VGI41" s="87"/>
      <c r="VGJ41" s="87"/>
      <c r="VGK41" s="87"/>
      <c r="VGL41" s="87"/>
      <c r="VGM41" s="87"/>
      <c r="VGN41" s="87"/>
      <c r="VGO41" s="87"/>
      <c r="VGP41" s="87"/>
      <c r="VGQ41" s="87"/>
      <c r="VGR41" s="87"/>
      <c r="VGS41" s="87"/>
      <c r="VGT41" s="87"/>
      <c r="VGU41" s="87"/>
      <c r="VGV41" s="87"/>
      <c r="VGW41" s="87"/>
      <c r="VGX41" s="87"/>
      <c r="VGY41" s="87"/>
      <c r="VGZ41" s="87"/>
      <c r="VHA41" s="87"/>
      <c r="VHB41" s="87"/>
      <c r="VHC41" s="87"/>
      <c r="VHD41" s="87"/>
      <c r="VHE41" s="87"/>
      <c r="VHF41" s="87"/>
      <c r="VHG41" s="87"/>
      <c r="VHH41" s="87"/>
      <c r="VHI41" s="87"/>
      <c r="VHJ41" s="87"/>
      <c r="VHK41" s="87"/>
      <c r="VHL41" s="87"/>
      <c r="VHM41" s="87"/>
      <c r="VHN41" s="87"/>
      <c r="VHO41" s="87"/>
      <c r="VHP41" s="87"/>
      <c r="VHQ41" s="87"/>
      <c r="VHR41" s="87"/>
      <c r="VHS41" s="87"/>
      <c r="VHT41" s="87"/>
      <c r="VHU41" s="87"/>
      <c r="VHV41" s="87"/>
      <c r="VHW41" s="87"/>
      <c r="VHX41" s="87"/>
      <c r="VHY41" s="87"/>
      <c r="VHZ41" s="87"/>
      <c r="VIA41" s="87"/>
      <c r="VIB41" s="87"/>
      <c r="VIC41" s="87"/>
      <c r="VID41" s="87"/>
      <c r="VIE41" s="87"/>
      <c r="VIF41" s="87"/>
      <c r="VIG41" s="87"/>
      <c r="VIH41" s="87"/>
      <c r="VII41" s="87"/>
      <c r="VIJ41" s="87"/>
      <c r="VIK41" s="87"/>
      <c r="VIL41" s="87"/>
      <c r="VIM41" s="87"/>
      <c r="VIN41" s="87"/>
      <c r="VIO41" s="87"/>
      <c r="VIP41" s="87"/>
      <c r="VIQ41" s="87"/>
      <c r="VIR41" s="87"/>
      <c r="VIS41" s="87"/>
      <c r="VIT41" s="87"/>
      <c r="VIU41" s="87"/>
      <c r="VIV41" s="87"/>
      <c r="VIW41" s="87"/>
      <c r="VIX41" s="87"/>
      <c r="VIY41" s="87"/>
      <c r="VIZ41" s="87"/>
      <c r="VJA41" s="87"/>
      <c r="VJB41" s="87"/>
      <c r="VJC41" s="87"/>
      <c r="VJD41" s="87"/>
      <c r="VJE41" s="87"/>
      <c r="VJF41" s="87"/>
      <c r="VJG41" s="87"/>
      <c r="VJH41" s="87"/>
      <c r="VJI41" s="87"/>
      <c r="VJJ41" s="87"/>
      <c r="VJK41" s="87"/>
      <c r="VJL41" s="87"/>
      <c r="VJM41" s="87"/>
      <c r="VJN41" s="87"/>
      <c r="VJO41" s="87"/>
      <c r="VJP41" s="87"/>
      <c r="VJQ41" s="87"/>
      <c r="VJR41" s="87"/>
      <c r="VJS41" s="87"/>
      <c r="VJT41" s="87"/>
      <c r="VJU41" s="87"/>
      <c r="VJV41" s="87"/>
      <c r="VJW41" s="87"/>
      <c r="VJX41" s="87"/>
      <c r="VJY41" s="87"/>
      <c r="VJZ41" s="87"/>
      <c r="VKA41" s="87"/>
      <c r="VKB41" s="87"/>
      <c r="VKC41" s="87"/>
      <c r="VKD41" s="87"/>
      <c r="VKE41" s="87"/>
      <c r="VKF41" s="87"/>
      <c r="VKG41" s="87"/>
      <c r="VKH41" s="87"/>
      <c r="VKI41" s="87"/>
      <c r="VKJ41" s="87"/>
      <c r="VKK41" s="87"/>
      <c r="VKL41" s="87"/>
      <c r="VKM41" s="87"/>
      <c r="VKN41" s="87"/>
      <c r="VKO41" s="87"/>
      <c r="VKP41" s="87"/>
      <c r="VKQ41" s="87"/>
      <c r="VKR41" s="87"/>
      <c r="VKS41" s="87"/>
      <c r="VKT41" s="87"/>
      <c r="VKU41" s="87"/>
      <c r="VKV41" s="87"/>
      <c r="VKW41" s="87"/>
      <c r="VKX41" s="87"/>
      <c r="VKY41" s="87"/>
      <c r="VKZ41" s="87"/>
      <c r="VLA41" s="87"/>
      <c r="VLB41" s="87"/>
      <c r="VLC41" s="87"/>
      <c r="VLD41" s="87"/>
      <c r="VLE41" s="87"/>
      <c r="VLF41" s="87"/>
      <c r="VLG41" s="87"/>
      <c r="VLH41" s="87"/>
      <c r="VLI41" s="87"/>
      <c r="VLJ41" s="87"/>
      <c r="VLK41" s="87"/>
      <c r="VLL41" s="87"/>
      <c r="VLM41" s="87"/>
      <c r="VLN41" s="87"/>
      <c r="VLO41" s="87"/>
      <c r="VLP41" s="87"/>
      <c r="VLQ41" s="87"/>
      <c r="VLR41" s="87"/>
      <c r="VLS41" s="87"/>
      <c r="VLT41" s="87"/>
      <c r="VLU41" s="87"/>
      <c r="VLV41" s="87"/>
      <c r="VLW41" s="87"/>
      <c r="VLX41" s="87"/>
      <c r="VLY41" s="87"/>
      <c r="VLZ41" s="87"/>
      <c r="VMA41" s="87"/>
      <c r="VMB41" s="87"/>
      <c r="VMC41" s="87"/>
      <c r="VMD41" s="87"/>
      <c r="VME41" s="87"/>
      <c r="VMF41" s="87"/>
      <c r="VMG41" s="87"/>
      <c r="VMH41" s="87"/>
      <c r="VMI41" s="87"/>
      <c r="VMJ41" s="87"/>
      <c r="VMK41" s="87"/>
      <c r="VML41" s="87"/>
      <c r="VMM41" s="87"/>
      <c r="VMN41" s="87"/>
      <c r="VMO41" s="87"/>
      <c r="VMP41" s="87"/>
      <c r="VMQ41" s="87"/>
      <c r="VMR41" s="87"/>
      <c r="VMS41" s="87"/>
      <c r="VMT41" s="87"/>
      <c r="VMU41" s="87"/>
      <c r="VMV41" s="87"/>
      <c r="VMW41" s="87"/>
      <c r="VMX41" s="87"/>
      <c r="VMY41" s="87"/>
      <c r="VMZ41" s="87"/>
      <c r="VNA41" s="87"/>
      <c r="VNB41" s="87"/>
      <c r="VNC41" s="87"/>
      <c r="VND41" s="87"/>
      <c r="VNE41" s="87"/>
      <c r="VNF41" s="87"/>
      <c r="VNG41" s="87"/>
      <c r="VNH41" s="87"/>
      <c r="VNI41" s="87"/>
      <c r="VNJ41" s="87"/>
      <c r="VNK41" s="87"/>
      <c r="VNL41" s="87"/>
      <c r="VNM41" s="87"/>
      <c r="VNN41" s="87"/>
      <c r="VNO41" s="87"/>
      <c r="VNP41" s="87"/>
      <c r="VNQ41" s="87"/>
      <c r="VNR41" s="87"/>
      <c r="VNS41" s="87"/>
      <c r="VNT41" s="87"/>
      <c r="VNU41" s="87"/>
      <c r="VNV41" s="87"/>
      <c r="VNW41" s="87"/>
      <c r="VNX41" s="87"/>
      <c r="VNY41" s="87"/>
      <c r="VNZ41" s="87"/>
      <c r="VOA41" s="87"/>
      <c r="VOB41" s="87"/>
      <c r="VOC41" s="87"/>
      <c r="VOD41" s="87"/>
      <c r="VOE41" s="87"/>
      <c r="VOF41" s="87"/>
      <c r="VOG41" s="87"/>
      <c r="VOH41" s="87"/>
      <c r="VOI41" s="87"/>
      <c r="VOJ41" s="87"/>
      <c r="VOK41" s="87"/>
      <c r="VOL41" s="87"/>
      <c r="VOM41" s="87"/>
      <c r="VON41" s="87"/>
      <c r="VOO41" s="87"/>
      <c r="VOP41" s="87"/>
      <c r="VOQ41" s="87"/>
      <c r="VOR41" s="87"/>
      <c r="VOS41" s="87"/>
      <c r="VOT41" s="87"/>
      <c r="VOU41" s="87"/>
      <c r="VOV41" s="87"/>
      <c r="VOW41" s="87"/>
      <c r="VOX41" s="87"/>
      <c r="VOY41" s="87"/>
      <c r="VOZ41" s="87"/>
      <c r="VPA41" s="87"/>
      <c r="VPB41" s="87"/>
      <c r="VPC41" s="87"/>
      <c r="VPD41" s="87"/>
      <c r="VPE41" s="87"/>
      <c r="VPF41" s="87"/>
      <c r="VPG41" s="87"/>
      <c r="VPH41" s="87"/>
      <c r="VPI41" s="87"/>
      <c r="VPJ41" s="87"/>
      <c r="VPK41" s="87"/>
      <c r="VPL41" s="87"/>
      <c r="VPM41" s="87"/>
      <c r="VPN41" s="87"/>
      <c r="VPO41" s="87"/>
      <c r="VPP41" s="87"/>
      <c r="VPQ41" s="87"/>
      <c r="VPR41" s="87"/>
      <c r="VPS41" s="87"/>
      <c r="VPT41" s="87"/>
      <c r="VPU41" s="87"/>
      <c r="VPV41" s="87"/>
      <c r="VPW41" s="87"/>
      <c r="VPX41" s="87"/>
      <c r="VPY41" s="87"/>
      <c r="VPZ41" s="87"/>
      <c r="VQA41" s="87"/>
      <c r="VQB41" s="87"/>
      <c r="VQC41" s="87"/>
      <c r="VQD41" s="87"/>
      <c r="VQE41" s="87"/>
      <c r="VQF41" s="87"/>
      <c r="VQG41" s="87"/>
      <c r="VQH41" s="87"/>
      <c r="VQI41" s="87"/>
      <c r="VQJ41" s="87"/>
      <c r="VQK41" s="87"/>
      <c r="VQL41" s="87"/>
      <c r="VQM41" s="87"/>
      <c r="VQN41" s="87"/>
      <c r="VQO41" s="87"/>
      <c r="VQP41" s="87"/>
      <c r="VQQ41" s="87"/>
      <c r="VQR41" s="87"/>
      <c r="VQS41" s="87"/>
      <c r="VQT41" s="87"/>
      <c r="VQU41" s="87"/>
      <c r="VQV41" s="87"/>
      <c r="VQW41" s="87"/>
      <c r="VQX41" s="87"/>
      <c r="VQY41" s="87"/>
      <c r="VQZ41" s="87"/>
      <c r="VRA41" s="87"/>
      <c r="VRB41" s="87"/>
      <c r="VRC41" s="87"/>
      <c r="VRD41" s="87"/>
      <c r="VRE41" s="87"/>
      <c r="VRF41" s="87"/>
      <c r="VRG41" s="87"/>
      <c r="VRH41" s="87"/>
      <c r="VRI41" s="87"/>
      <c r="VRJ41" s="87"/>
      <c r="VRK41" s="87"/>
      <c r="VRL41" s="87"/>
      <c r="VRM41" s="87"/>
      <c r="VRN41" s="87"/>
      <c r="VRO41" s="87"/>
      <c r="VRP41" s="87"/>
      <c r="VRQ41" s="87"/>
      <c r="VRR41" s="87"/>
      <c r="VRS41" s="87"/>
      <c r="VRT41" s="87"/>
      <c r="VRU41" s="87"/>
      <c r="VRV41" s="87"/>
      <c r="VRW41" s="87"/>
      <c r="VRX41" s="87"/>
      <c r="VRY41" s="87"/>
      <c r="VRZ41" s="87"/>
      <c r="VSA41" s="87"/>
      <c r="VSB41" s="87"/>
      <c r="VSC41" s="87"/>
      <c r="VSD41" s="87"/>
      <c r="VSE41" s="87"/>
      <c r="VSF41" s="87"/>
      <c r="VSG41" s="87"/>
      <c r="VSH41" s="87"/>
      <c r="VSI41" s="87"/>
      <c r="VSJ41" s="87"/>
      <c r="VSK41" s="87"/>
      <c r="VSL41" s="87"/>
      <c r="VSM41" s="87"/>
      <c r="VSN41" s="87"/>
      <c r="VSO41" s="87"/>
      <c r="VSP41" s="87"/>
      <c r="VSQ41" s="87"/>
      <c r="VSR41" s="87"/>
      <c r="VSS41" s="87"/>
      <c r="VST41" s="87"/>
      <c r="VSU41" s="87"/>
      <c r="VSV41" s="87"/>
      <c r="VSW41" s="87"/>
      <c r="VSX41" s="87"/>
      <c r="VSY41" s="87"/>
      <c r="VSZ41" s="87"/>
      <c r="VTA41" s="87"/>
      <c r="VTB41" s="87"/>
      <c r="VTC41" s="87"/>
      <c r="VTD41" s="87"/>
      <c r="VTE41" s="87"/>
      <c r="VTF41" s="87"/>
      <c r="VTG41" s="87"/>
      <c r="VTH41" s="87"/>
      <c r="VTI41" s="87"/>
      <c r="VTJ41" s="87"/>
      <c r="VTK41" s="87"/>
      <c r="VTL41" s="87"/>
      <c r="VTM41" s="87"/>
      <c r="VTN41" s="87"/>
      <c r="VTO41" s="87"/>
      <c r="VTP41" s="87"/>
      <c r="VTQ41" s="87"/>
      <c r="VTR41" s="87"/>
      <c r="VTS41" s="87"/>
      <c r="VTT41" s="87"/>
      <c r="VTU41" s="87"/>
      <c r="VTV41" s="87"/>
      <c r="VTW41" s="87"/>
      <c r="VTX41" s="87"/>
      <c r="VTY41" s="87"/>
      <c r="VTZ41" s="87"/>
      <c r="VUA41" s="87"/>
      <c r="VUB41" s="87"/>
      <c r="VUC41" s="87"/>
      <c r="VUD41" s="87"/>
      <c r="VUE41" s="87"/>
      <c r="VUF41" s="87"/>
      <c r="VUG41" s="87"/>
      <c r="VUH41" s="87"/>
      <c r="VUI41" s="87"/>
      <c r="VUJ41" s="87"/>
      <c r="VUK41" s="87"/>
      <c r="VUL41" s="87"/>
      <c r="VUM41" s="87"/>
      <c r="VUN41" s="87"/>
      <c r="VUO41" s="87"/>
      <c r="VUP41" s="87"/>
      <c r="VUQ41" s="87"/>
      <c r="VUR41" s="87"/>
      <c r="VUS41" s="87"/>
      <c r="VUT41" s="87"/>
      <c r="VUU41" s="87"/>
      <c r="VUV41" s="87"/>
      <c r="VUW41" s="87"/>
      <c r="VUX41" s="87"/>
      <c r="VUY41" s="87"/>
      <c r="VUZ41" s="87"/>
      <c r="VVA41" s="87"/>
      <c r="VVB41" s="87"/>
      <c r="VVC41" s="87"/>
      <c r="VVD41" s="87"/>
      <c r="VVE41" s="87"/>
      <c r="VVF41" s="87"/>
      <c r="VVG41" s="87"/>
      <c r="VVH41" s="87"/>
      <c r="VVI41" s="87"/>
      <c r="VVJ41" s="87"/>
      <c r="VVK41" s="87"/>
      <c r="VVL41" s="87"/>
      <c r="VVM41" s="87"/>
      <c r="VVN41" s="87"/>
      <c r="VVO41" s="87"/>
      <c r="VVP41" s="87"/>
      <c r="VVQ41" s="87"/>
      <c r="VVR41" s="87"/>
      <c r="VVS41" s="87"/>
      <c r="VVT41" s="87"/>
      <c r="VVU41" s="87"/>
      <c r="VVV41" s="87"/>
      <c r="VVW41" s="87"/>
      <c r="VVX41" s="87"/>
      <c r="VVY41" s="87"/>
      <c r="VVZ41" s="87"/>
      <c r="VWA41" s="87"/>
      <c r="VWB41" s="87"/>
      <c r="VWC41" s="87"/>
      <c r="VWD41" s="87"/>
      <c r="VWE41" s="87"/>
      <c r="VWF41" s="87"/>
      <c r="VWG41" s="87"/>
      <c r="VWH41" s="87"/>
      <c r="VWI41" s="87"/>
      <c r="VWJ41" s="87"/>
      <c r="VWK41" s="87"/>
      <c r="VWL41" s="87"/>
      <c r="VWM41" s="87"/>
      <c r="VWN41" s="87"/>
      <c r="VWO41" s="87"/>
      <c r="VWP41" s="87"/>
      <c r="VWQ41" s="87"/>
      <c r="VWR41" s="87"/>
      <c r="VWS41" s="87"/>
      <c r="VWT41" s="87"/>
      <c r="VWU41" s="87"/>
      <c r="VWV41" s="87"/>
      <c r="VWW41" s="87"/>
      <c r="VWX41" s="87"/>
      <c r="VWY41" s="87"/>
      <c r="VWZ41" s="87"/>
      <c r="VXA41" s="87"/>
      <c r="VXB41" s="87"/>
      <c r="VXC41" s="87"/>
      <c r="VXD41" s="87"/>
      <c r="VXE41" s="87"/>
      <c r="VXF41" s="87"/>
      <c r="VXG41" s="87"/>
      <c r="VXH41" s="87"/>
      <c r="VXI41" s="87"/>
      <c r="VXJ41" s="87"/>
      <c r="VXK41" s="87"/>
      <c r="VXL41" s="87"/>
      <c r="VXM41" s="87"/>
      <c r="VXN41" s="87"/>
      <c r="VXO41" s="87"/>
      <c r="VXP41" s="87"/>
      <c r="VXQ41" s="87"/>
      <c r="VXR41" s="87"/>
      <c r="VXS41" s="87"/>
      <c r="VXT41" s="87"/>
      <c r="VXU41" s="87"/>
      <c r="VXV41" s="87"/>
      <c r="VXW41" s="87"/>
      <c r="VXX41" s="87"/>
      <c r="VXY41" s="87"/>
      <c r="VXZ41" s="87"/>
      <c r="VYA41" s="87"/>
      <c r="VYB41" s="87"/>
      <c r="VYC41" s="87"/>
      <c r="VYD41" s="87"/>
      <c r="VYE41" s="87"/>
      <c r="VYF41" s="87"/>
      <c r="VYG41" s="87"/>
      <c r="VYH41" s="87"/>
      <c r="VYI41" s="87"/>
      <c r="VYJ41" s="87"/>
      <c r="VYK41" s="87"/>
      <c r="VYL41" s="87"/>
      <c r="VYM41" s="87"/>
      <c r="VYN41" s="87"/>
      <c r="VYO41" s="87"/>
      <c r="VYP41" s="87"/>
      <c r="VYQ41" s="87"/>
      <c r="VYR41" s="87"/>
      <c r="VYS41" s="87"/>
      <c r="VYT41" s="87"/>
      <c r="VYU41" s="87"/>
      <c r="VYV41" s="87"/>
      <c r="VYW41" s="87"/>
      <c r="VYX41" s="87"/>
      <c r="VYY41" s="87"/>
      <c r="VYZ41" s="87"/>
      <c r="VZA41" s="87"/>
      <c r="VZB41" s="87"/>
      <c r="VZC41" s="87"/>
      <c r="VZD41" s="87"/>
      <c r="VZE41" s="87"/>
      <c r="VZF41" s="87"/>
      <c r="VZG41" s="87"/>
      <c r="VZH41" s="87"/>
      <c r="VZI41" s="87"/>
      <c r="VZJ41" s="87"/>
      <c r="VZK41" s="87"/>
      <c r="VZL41" s="87"/>
      <c r="VZM41" s="87"/>
      <c r="VZN41" s="87"/>
      <c r="VZO41" s="87"/>
      <c r="VZP41" s="87"/>
      <c r="VZQ41" s="87"/>
      <c r="VZR41" s="87"/>
      <c r="VZS41" s="87"/>
      <c r="VZT41" s="87"/>
      <c r="VZU41" s="87"/>
      <c r="VZV41" s="87"/>
      <c r="VZW41" s="87"/>
      <c r="VZX41" s="87"/>
      <c r="VZY41" s="87"/>
      <c r="VZZ41" s="87"/>
      <c r="WAA41" s="87"/>
      <c r="WAB41" s="87"/>
      <c r="WAC41" s="87"/>
      <c r="WAD41" s="87"/>
      <c r="WAE41" s="87"/>
      <c r="WAF41" s="87"/>
      <c r="WAG41" s="87"/>
      <c r="WAH41" s="87"/>
      <c r="WAI41" s="87"/>
      <c r="WAJ41" s="87"/>
      <c r="WAK41" s="87"/>
      <c r="WAL41" s="87"/>
      <c r="WAM41" s="87"/>
      <c r="WAN41" s="87"/>
      <c r="WAO41" s="87"/>
      <c r="WAP41" s="87"/>
      <c r="WAQ41" s="87"/>
      <c r="WAR41" s="87"/>
      <c r="WAS41" s="87"/>
      <c r="WAT41" s="87"/>
      <c r="WAU41" s="87"/>
      <c r="WAV41" s="87"/>
      <c r="WAW41" s="87"/>
      <c r="WAX41" s="87"/>
      <c r="WAY41" s="87"/>
      <c r="WAZ41" s="87"/>
      <c r="WBA41" s="87"/>
      <c r="WBB41" s="87"/>
      <c r="WBC41" s="87"/>
      <c r="WBD41" s="87"/>
      <c r="WBE41" s="87"/>
      <c r="WBF41" s="87"/>
      <c r="WBG41" s="87"/>
      <c r="WBH41" s="87"/>
      <c r="WBI41" s="87"/>
      <c r="WBJ41" s="87"/>
      <c r="WBK41" s="87"/>
      <c r="WBL41" s="87"/>
      <c r="WBM41" s="87"/>
      <c r="WBN41" s="87"/>
      <c r="WBO41" s="87"/>
      <c r="WBP41" s="87"/>
      <c r="WBQ41" s="87"/>
      <c r="WBR41" s="87"/>
      <c r="WBS41" s="87"/>
      <c r="WBT41" s="87"/>
      <c r="WBU41" s="87"/>
      <c r="WBV41" s="87"/>
      <c r="WBW41" s="87"/>
      <c r="WBX41" s="87"/>
      <c r="WBY41" s="87"/>
      <c r="WBZ41" s="87"/>
      <c r="WCA41" s="87"/>
      <c r="WCB41" s="87"/>
      <c r="WCC41" s="87"/>
      <c r="WCD41" s="87"/>
      <c r="WCE41" s="87"/>
      <c r="WCF41" s="87"/>
      <c r="WCG41" s="87"/>
      <c r="WCH41" s="87"/>
      <c r="WCI41" s="87"/>
      <c r="WCJ41" s="87"/>
      <c r="WCK41" s="87"/>
      <c r="WCL41" s="87"/>
      <c r="WCM41" s="87"/>
      <c r="WCN41" s="87"/>
      <c r="WCO41" s="87"/>
      <c r="WCP41" s="87"/>
      <c r="WCQ41" s="87"/>
      <c r="WCR41" s="87"/>
      <c r="WCS41" s="87"/>
      <c r="WCT41" s="87"/>
      <c r="WCU41" s="87"/>
      <c r="WCV41" s="87"/>
      <c r="WCW41" s="87"/>
      <c r="WCX41" s="87"/>
      <c r="WCY41" s="87"/>
      <c r="WCZ41" s="87"/>
      <c r="WDA41" s="87"/>
      <c r="WDB41" s="87"/>
      <c r="WDC41" s="87"/>
      <c r="WDD41" s="87"/>
      <c r="WDE41" s="87"/>
      <c r="WDF41" s="87"/>
      <c r="WDG41" s="87"/>
      <c r="WDH41" s="87"/>
      <c r="WDI41" s="87"/>
      <c r="WDJ41" s="87"/>
      <c r="WDK41" s="87"/>
      <c r="WDL41" s="87"/>
      <c r="WDM41" s="87"/>
      <c r="WDN41" s="87"/>
      <c r="WDO41" s="87"/>
      <c r="WDP41" s="87"/>
      <c r="WDQ41" s="87"/>
      <c r="WDR41" s="87"/>
      <c r="WDS41" s="87"/>
      <c r="WDT41" s="87"/>
      <c r="WDU41" s="87"/>
      <c r="WDV41" s="87"/>
      <c r="WDW41" s="87"/>
      <c r="WDX41" s="87"/>
      <c r="WDY41" s="87"/>
      <c r="WDZ41" s="87"/>
      <c r="WEA41" s="87"/>
      <c r="WEB41" s="87"/>
      <c r="WEC41" s="87"/>
      <c r="WED41" s="87"/>
      <c r="WEE41" s="87"/>
      <c r="WEF41" s="87"/>
      <c r="WEG41" s="87"/>
      <c r="WEH41" s="87"/>
      <c r="WEI41" s="87"/>
      <c r="WEJ41" s="87"/>
      <c r="WEK41" s="87"/>
      <c r="WEL41" s="87"/>
      <c r="WEM41" s="87"/>
      <c r="WEN41" s="87"/>
      <c r="WEO41" s="87"/>
      <c r="WEP41" s="87"/>
      <c r="WEQ41" s="87"/>
      <c r="WER41" s="87"/>
      <c r="WES41" s="87"/>
      <c r="WET41" s="87"/>
      <c r="WEU41" s="87"/>
      <c r="WEV41" s="87"/>
      <c r="WEW41" s="87"/>
      <c r="WEX41" s="87"/>
      <c r="WEY41" s="87"/>
      <c r="WEZ41" s="87"/>
      <c r="WFA41" s="87"/>
      <c r="WFB41" s="87"/>
      <c r="WFC41" s="87"/>
      <c r="WFD41" s="87"/>
      <c r="WFE41" s="87"/>
      <c r="WFF41" s="87"/>
      <c r="WFG41" s="87"/>
      <c r="WFH41" s="87"/>
      <c r="WFI41" s="87"/>
      <c r="WFJ41" s="87"/>
      <c r="WFK41" s="87"/>
      <c r="WFL41" s="87"/>
      <c r="WFM41" s="87"/>
      <c r="WFN41" s="87"/>
      <c r="WFO41" s="87"/>
      <c r="WFP41" s="87"/>
      <c r="WFQ41" s="87"/>
      <c r="WFR41" s="87"/>
      <c r="WFS41" s="87"/>
      <c r="WFT41" s="87"/>
      <c r="WFU41" s="87"/>
      <c r="WFV41" s="87"/>
      <c r="WFW41" s="87"/>
      <c r="WFX41" s="87"/>
      <c r="WFY41" s="87"/>
      <c r="WFZ41" s="87"/>
      <c r="WGA41" s="87"/>
      <c r="WGB41" s="87"/>
      <c r="WGC41" s="87"/>
      <c r="WGD41" s="87"/>
      <c r="WGE41" s="87"/>
      <c r="WGF41" s="87"/>
      <c r="WGG41" s="87"/>
      <c r="WGH41" s="87"/>
      <c r="WGI41" s="87"/>
      <c r="WGJ41" s="87"/>
      <c r="WGK41" s="87"/>
      <c r="WGL41" s="87"/>
      <c r="WGM41" s="87"/>
      <c r="WGN41" s="87"/>
      <c r="WGO41" s="87"/>
      <c r="WGP41" s="87"/>
      <c r="WGQ41" s="87"/>
      <c r="WGR41" s="87"/>
      <c r="WGS41" s="87"/>
      <c r="WGT41" s="87"/>
      <c r="WGU41" s="87"/>
      <c r="WGV41" s="87"/>
      <c r="WGW41" s="87"/>
      <c r="WGX41" s="87"/>
      <c r="WGY41" s="87"/>
      <c r="WGZ41" s="87"/>
      <c r="WHA41" s="87"/>
      <c r="WHB41" s="87"/>
      <c r="WHC41" s="87"/>
      <c r="WHD41" s="87"/>
      <c r="WHE41" s="87"/>
      <c r="WHF41" s="87"/>
      <c r="WHG41" s="87"/>
      <c r="WHH41" s="87"/>
      <c r="WHI41" s="87"/>
      <c r="WHJ41" s="87"/>
      <c r="WHK41" s="87"/>
      <c r="WHL41" s="87"/>
      <c r="WHM41" s="87"/>
      <c r="WHN41" s="87"/>
      <c r="WHO41" s="87"/>
      <c r="WHP41" s="87"/>
      <c r="WHQ41" s="87"/>
      <c r="WHR41" s="87"/>
      <c r="WHS41" s="87"/>
      <c r="WHT41" s="87"/>
      <c r="WHU41" s="87"/>
      <c r="WHV41" s="87"/>
      <c r="WHW41" s="87"/>
      <c r="WHX41" s="87"/>
      <c r="WHY41" s="87"/>
      <c r="WHZ41" s="87"/>
      <c r="WIA41" s="87"/>
      <c r="WIB41" s="87"/>
      <c r="WIC41" s="87"/>
      <c r="WID41" s="87"/>
      <c r="WIE41" s="87"/>
      <c r="WIF41" s="87"/>
      <c r="WIG41" s="87"/>
      <c r="WIH41" s="87"/>
      <c r="WII41" s="87"/>
      <c r="WIJ41" s="87"/>
      <c r="WIK41" s="87"/>
      <c r="WIL41" s="87"/>
      <c r="WIM41" s="87"/>
      <c r="WIN41" s="87"/>
      <c r="WIO41" s="87"/>
      <c r="WIP41" s="87"/>
      <c r="WIQ41" s="87"/>
      <c r="WIR41" s="87"/>
      <c r="WIS41" s="87"/>
      <c r="WIT41" s="87"/>
      <c r="WIU41" s="87"/>
      <c r="WIV41" s="87"/>
      <c r="WIW41" s="87"/>
      <c r="WIX41" s="87"/>
      <c r="WIY41" s="87"/>
      <c r="WIZ41" s="87"/>
      <c r="WJA41" s="87"/>
      <c r="WJB41" s="87"/>
      <c r="WJC41" s="87"/>
      <c r="WJD41" s="87"/>
      <c r="WJE41" s="87"/>
      <c r="WJF41" s="87"/>
      <c r="WJG41" s="87"/>
      <c r="WJH41" s="87"/>
      <c r="WJI41" s="87"/>
      <c r="WJJ41" s="87"/>
      <c r="WJK41" s="87"/>
      <c r="WJL41" s="87"/>
      <c r="WJM41" s="87"/>
      <c r="WJN41" s="87"/>
      <c r="WJO41" s="87"/>
      <c r="WJP41" s="87"/>
      <c r="WJQ41" s="87"/>
      <c r="WJR41" s="87"/>
      <c r="WJS41" s="87"/>
      <c r="WJT41" s="87"/>
      <c r="WJU41" s="87"/>
      <c r="WJV41" s="87"/>
      <c r="WJW41" s="87"/>
      <c r="WJX41" s="87"/>
      <c r="WJY41" s="87"/>
      <c r="WJZ41" s="87"/>
      <c r="WKA41" s="87"/>
      <c r="WKB41" s="87"/>
      <c r="WKC41" s="87"/>
      <c r="WKD41" s="87"/>
      <c r="WKE41" s="87"/>
      <c r="WKF41" s="87"/>
      <c r="WKG41" s="87"/>
      <c r="WKH41" s="87"/>
      <c r="WKI41" s="87"/>
      <c r="WKJ41" s="87"/>
      <c r="WKK41" s="87"/>
      <c r="WKL41" s="87"/>
      <c r="WKM41" s="87"/>
      <c r="WKN41" s="87"/>
      <c r="WKO41" s="87"/>
      <c r="WKP41" s="87"/>
      <c r="WKQ41" s="87"/>
      <c r="WKR41" s="87"/>
      <c r="WKS41" s="87"/>
      <c r="WKT41" s="87"/>
      <c r="WKU41" s="87"/>
      <c r="WKV41" s="87"/>
      <c r="WKW41" s="87"/>
      <c r="WKX41" s="87"/>
      <c r="WKY41" s="87"/>
      <c r="WKZ41" s="87"/>
      <c r="WLA41" s="87"/>
      <c r="WLB41" s="87"/>
      <c r="WLC41" s="87"/>
      <c r="WLD41" s="87"/>
      <c r="WLE41" s="87"/>
      <c r="WLF41" s="87"/>
      <c r="WLG41" s="87"/>
      <c r="WLH41" s="87"/>
      <c r="WLI41" s="87"/>
      <c r="WLJ41" s="87"/>
      <c r="WLK41" s="87"/>
      <c r="WLL41" s="87"/>
      <c r="WLM41" s="87"/>
      <c r="WLN41" s="87"/>
      <c r="WLO41" s="87"/>
      <c r="WLP41" s="87"/>
      <c r="WLQ41" s="87"/>
      <c r="WLR41" s="87"/>
      <c r="WLS41" s="87"/>
      <c r="WLT41" s="87"/>
      <c r="WLU41" s="87"/>
      <c r="WLV41" s="87"/>
      <c r="WLW41" s="87"/>
      <c r="WLX41" s="87"/>
      <c r="WLY41" s="87"/>
      <c r="WLZ41" s="87"/>
      <c r="WMA41" s="87"/>
      <c r="WMB41" s="87"/>
      <c r="WMC41" s="87"/>
      <c r="WMD41" s="87"/>
      <c r="WME41" s="87"/>
      <c r="WMF41" s="87"/>
      <c r="WMG41" s="87"/>
      <c r="WMH41" s="87"/>
      <c r="WMI41" s="87"/>
      <c r="WMJ41" s="87"/>
      <c r="WMK41" s="87"/>
      <c r="WML41" s="87"/>
      <c r="WMM41" s="87"/>
      <c r="WMN41" s="87"/>
      <c r="WMO41" s="87"/>
      <c r="WMP41" s="87"/>
      <c r="WMQ41" s="87"/>
      <c r="WMR41" s="87"/>
      <c r="WMS41" s="87"/>
      <c r="WMT41" s="87"/>
      <c r="WMU41" s="87"/>
      <c r="WMV41" s="87"/>
      <c r="WMW41" s="87"/>
      <c r="WMX41" s="87"/>
      <c r="WMY41" s="87"/>
      <c r="WMZ41" s="87"/>
      <c r="WNA41" s="87"/>
      <c r="WNB41" s="87"/>
      <c r="WNC41" s="87"/>
      <c r="WND41" s="87"/>
      <c r="WNE41" s="87"/>
      <c r="WNF41" s="87"/>
      <c r="WNG41" s="87"/>
      <c r="WNH41" s="87"/>
      <c r="WNI41" s="87"/>
      <c r="WNJ41" s="87"/>
      <c r="WNK41" s="87"/>
      <c r="WNL41" s="87"/>
      <c r="WNM41" s="87"/>
      <c r="WNN41" s="87"/>
      <c r="WNO41" s="87"/>
      <c r="WNP41" s="87"/>
      <c r="WNQ41" s="87"/>
      <c r="WNR41" s="87"/>
      <c r="WNS41" s="87"/>
      <c r="WNT41" s="87"/>
      <c r="WNU41" s="87"/>
      <c r="WNV41" s="87"/>
      <c r="WNW41" s="87"/>
      <c r="WNX41" s="87"/>
      <c r="WNY41" s="87"/>
      <c r="WNZ41" s="87"/>
      <c r="WOA41" s="87"/>
      <c r="WOB41" s="87"/>
      <c r="WOC41" s="87"/>
      <c r="WOD41" s="87"/>
      <c r="WOE41" s="87"/>
      <c r="WOF41" s="87"/>
      <c r="WOG41" s="87"/>
      <c r="WOH41" s="87"/>
      <c r="WOI41" s="87"/>
      <c r="WOJ41" s="87"/>
      <c r="WOK41" s="87"/>
      <c r="WOL41" s="87"/>
      <c r="WOM41" s="87"/>
      <c r="WON41" s="87"/>
      <c r="WOO41" s="87"/>
      <c r="WOP41" s="87"/>
      <c r="WOQ41" s="87"/>
      <c r="WOR41" s="87"/>
      <c r="WOS41" s="87"/>
      <c r="WOT41" s="87"/>
      <c r="WOU41" s="87"/>
      <c r="WOV41" s="87"/>
      <c r="WOW41" s="87"/>
      <c r="WOX41" s="87"/>
      <c r="WOY41" s="87"/>
      <c r="WOZ41" s="87"/>
      <c r="WPA41" s="87"/>
      <c r="WPB41" s="87"/>
      <c r="WPC41" s="87"/>
      <c r="WPD41" s="87"/>
      <c r="WPE41" s="87"/>
      <c r="WPF41" s="87"/>
      <c r="WPG41" s="87"/>
      <c r="WPH41" s="87"/>
      <c r="WPI41" s="87"/>
      <c r="WPJ41" s="87"/>
      <c r="WPK41" s="87"/>
      <c r="WPL41" s="87"/>
      <c r="WPM41" s="87"/>
      <c r="WPN41" s="87"/>
      <c r="WPO41" s="87"/>
      <c r="WPP41" s="87"/>
      <c r="WPQ41" s="87"/>
      <c r="WPR41" s="87"/>
      <c r="WPS41" s="87"/>
      <c r="WPT41" s="87"/>
      <c r="WPU41" s="87"/>
      <c r="WPV41" s="87"/>
      <c r="WPW41" s="87"/>
      <c r="WPX41" s="87"/>
      <c r="WPY41" s="87"/>
      <c r="WPZ41" s="87"/>
      <c r="WQA41" s="87"/>
      <c r="WQB41" s="87"/>
      <c r="WQC41" s="87"/>
      <c r="WQD41" s="87"/>
      <c r="WQE41" s="87"/>
      <c r="WQF41" s="87"/>
      <c r="WQG41" s="87"/>
      <c r="WQH41" s="87"/>
      <c r="WQI41" s="87"/>
      <c r="WQJ41" s="87"/>
      <c r="WQK41" s="87"/>
      <c r="WQL41" s="87"/>
      <c r="WQM41" s="87"/>
      <c r="WQN41" s="87"/>
      <c r="WQO41" s="87"/>
      <c r="WQP41" s="87"/>
      <c r="WQQ41" s="87"/>
      <c r="WQR41" s="87"/>
      <c r="WQS41" s="87"/>
      <c r="WQT41" s="87"/>
      <c r="WQU41" s="87"/>
      <c r="WQV41" s="87"/>
      <c r="WQW41" s="87"/>
      <c r="WQX41" s="87"/>
      <c r="WQY41" s="87"/>
      <c r="WQZ41" s="87"/>
      <c r="WRA41" s="87"/>
      <c r="WRB41" s="87"/>
      <c r="WRC41" s="87"/>
      <c r="WRD41" s="87"/>
      <c r="WRE41" s="87"/>
      <c r="WRF41" s="87"/>
      <c r="WRG41" s="87"/>
      <c r="WRH41" s="87"/>
      <c r="WRI41" s="87"/>
      <c r="WRJ41" s="87"/>
      <c r="WRK41" s="87"/>
      <c r="WRL41" s="87"/>
      <c r="WRM41" s="87"/>
      <c r="WRN41" s="87"/>
      <c r="WRO41" s="87"/>
      <c r="WRP41" s="87"/>
      <c r="WRQ41" s="87"/>
      <c r="WRR41" s="87"/>
      <c r="WRS41" s="87"/>
      <c r="WRT41" s="87"/>
      <c r="WRU41" s="87"/>
      <c r="WRV41" s="87"/>
      <c r="WRW41" s="87"/>
      <c r="WRX41" s="87"/>
      <c r="WRY41" s="87"/>
      <c r="WRZ41" s="87"/>
      <c r="WSA41" s="87"/>
      <c r="WSB41" s="87"/>
      <c r="WSC41" s="87"/>
      <c r="WSD41" s="87"/>
      <c r="WSE41" s="87"/>
      <c r="WSF41" s="87"/>
      <c r="WSG41" s="87"/>
      <c r="WSH41" s="87"/>
      <c r="WSI41" s="87"/>
      <c r="WSJ41" s="87"/>
      <c r="WSK41" s="87"/>
      <c r="WSL41" s="87"/>
      <c r="WSM41" s="87"/>
      <c r="WSN41" s="87"/>
      <c r="WSO41" s="87"/>
      <c r="WSP41" s="87"/>
      <c r="WSQ41" s="87"/>
      <c r="WSR41" s="87"/>
      <c r="WSS41" s="87"/>
      <c r="WST41" s="87"/>
      <c r="WSU41" s="87"/>
      <c r="WSV41" s="87"/>
      <c r="WSW41" s="87"/>
      <c r="WSX41" s="87"/>
      <c r="WSY41" s="87"/>
      <c r="WSZ41" s="87"/>
      <c r="WTA41" s="87"/>
      <c r="WTB41" s="87"/>
      <c r="WTC41" s="87"/>
      <c r="WTD41" s="87"/>
      <c r="WTE41" s="87"/>
      <c r="WTF41" s="87"/>
      <c r="WTG41" s="87"/>
      <c r="WTH41" s="87"/>
      <c r="WTI41" s="87"/>
      <c r="WTJ41" s="87"/>
      <c r="WTK41" s="87"/>
      <c r="WTL41" s="87"/>
      <c r="WTM41" s="87"/>
      <c r="WTN41" s="87"/>
      <c r="WTO41" s="87"/>
      <c r="WTP41" s="87"/>
      <c r="WTQ41" s="87"/>
      <c r="WTR41" s="87"/>
      <c r="WTS41" s="87"/>
      <c r="WTT41" s="87"/>
      <c r="WTU41" s="87"/>
      <c r="WTV41" s="87"/>
      <c r="WTW41" s="87"/>
      <c r="WTX41" s="87"/>
      <c r="WTY41" s="87"/>
      <c r="WTZ41" s="87"/>
      <c r="WUA41" s="87"/>
      <c r="WUB41" s="87"/>
      <c r="WUC41" s="87"/>
      <c r="WUD41" s="87"/>
      <c r="WUE41" s="87"/>
      <c r="WUF41" s="87"/>
      <c r="WUG41" s="87"/>
      <c r="WUH41" s="87"/>
      <c r="WUI41" s="87"/>
      <c r="WUJ41" s="87"/>
      <c r="WUK41" s="87"/>
      <c r="WUL41" s="87"/>
      <c r="WUM41" s="87"/>
      <c r="WUN41" s="87"/>
      <c r="WUO41" s="87"/>
      <c r="WUP41" s="87"/>
      <c r="WUQ41" s="87"/>
      <c r="WUR41" s="87"/>
      <c r="WUS41" s="87"/>
      <c r="WUT41" s="87"/>
      <c r="WUU41" s="87"/>
      <c r="WUV41" s="87"/>
      <c r="WUW41" s="87"/>
      <c r="WUX41" s="87"/>
      <c r="WUY41" s="87"/>
      <c r="WUZ41" s="87"/>
      <c r="WVA41" s="87"/>
      <c r="WVB41" s="87"/>
      <c r="WVC41" s="87"/>
      <c r="WVD41" s="87"/>
      <c r="WVE41" s="87"/>
      <c r="WVF41" s="87"/>
      <c r="WVG41" s="87"/>
      <c r="WVH41" s="87"/>
      <c r="WVI41" s="87"/>
      <c r="WVJ41" s="87"/>
      <c r="WVK41" s="87"/>
      <c r="WVL41" s="87"/>
      <c r="WVM41" s="87"/>
      <c r="WVN41" s="87"/>
      <c r="WVO41" s="87"/>
      <c r="WVP41" s="87"/>
      <c r="WVQ41" s="87"/>
      <c r="WVR41" s="87"/>
      <c r="WVS41" s="87"/>
      <c r="WVT41" s="87"/>
      <c r="WVU41" s="87"/>
      <c r="WVV41" s="87"/>
      <c r="WVW41" s="87"/>
      <c r="WVX41" s="87"/>
      <c r="WVY41" s="87"/>
      <c r="WVZ41" s="87"/>
      <c r="WWA41" s="87"/>
      <c r="WWB41" s="87"/>
      <c r="WWC41" s="87"/>
      <c r="WWD41" s="87"/>
      <c r="WWE41" s="87"/>
      <c r="WWF41" s="87"/>
      <c r="WWG41" s="87"/>
      <c r="WWH41" s="87"/>
      <c r="WWI41" s="87"/>
      <c r="WWJ41" s="87"/>
      <c r="WWK41" s="87"/>
      <c r="WWL41" s="87"/>
      <c r="WWM41" s="87"/>
      <c r="WWN41" s="87"/>
      <c r="WWO41" s="87"/>
      <c r="WWP41" s="87"/>
      <c r="WWQ41" s="87"/>
      <c r="WWR41" s="87"/>
      <c r="WWS41" s="87"/>
      <c r="WWT41" s="87"/>
      <c r="WWU41" s="87"/>
      <c r="WWV41" s="87"/>
      <c r="WWW41" s="87"/>
      <c r="WWX41" s="87"/>
      <c r="WWY41" s="87"/>
      <c r="WWZ41" s="87"/>
      <c r="WXA41" s="87"/>
      <c r="WXB41" s="87"/>
      <c r="WXC41" s="87"/>
      <c r="WXD41" s="87"/>
      <c r="WXE41" s="87"/>
      <c r="WXF41" s="87"/>
      <c r="WXG41" s="87"/>
      <c r="WXH41" s="87"/>
      <c r="WXI41" s="87"/>
      <c r="WXJ41" s="87"/>
      <c r="WXK41" s="87"/>
      <c r="WXL41" s="87"/>
      <c r="WXM41" s="87"/>
      <c r="WXN41" s="87"/>
      <c r="WXO41" s="87"/>
      <c r="WXP41" s="87"/>
      <c r="WXQ41" s="87"/>
      <c r="WXR41" s="87"/>
      <c r="WXS41" s="87"/>
      <c r="WXT41" s="87"/>
      <c r="WXU41" s="87"/>
      <c r="WXV41" s="87"/>
      <c r="WXW41" s="87"/>
      <c r="WXX41" s="87"/>
      <c r="WXY41" s="87"/>
      <c r="WXZ41" s="87"/>
      <c r="WYA41" s="87"/>
      <c r="WYB41" s="87"/>
      <c r="WYC41" s="87"/>
      <c r="WYD41" s="87"/>
      <c r="WYE41" s="87"/>
      <c r="WYF41" s="87"/>
      <c r="WYG41" s="87"/>
      <c r="WYH41" s="87"/>
      <c r="WYI41" s="87"/>
      <c r="WYJ41" s="87"/>
      <c r="WYK41" s="87"/>
      <c r="WYL41" s="87"/>
      <c r="WYM41" s="87"/>
      <c r="WYN41" s="87"/>
      <c r="WYO41" s="87"/>
      <c r="WYP41" s="87"/>
      <c r="WYQ41" s="87"/>
      <c r="WYR41" s="87"/>
      <c r="WYS41" s="87"/>
      <c r="WYT41" s="87"/>
      <c r="WYU41" s="87"/>
      <c r="WYV41" s="87"/>
      <c r="WYW41" s="87"/>
      <c r="WYX41" s="87"/>
      <c r="WYY41" s="87"/>
      <c r="WYZ41" s="87"/>
      <c r="WZA41" s="87"/>
      <c r="WZB41" s="87"/>
      <c r="WZC41" s="87"/>
      <c r="WZD41" s="87"/>
      <c r="WZE41" s="87"/>
      <c r="WZF41" s="87"/>
      <c r="WZG41" s="87"/>
      <c r="WZH41" s="87"/>
      <c r="WZI41" s="87"/>
      <c r="WZJ41" s="87"/>
      <c r="WZK41" s="87"/>
      <c r="WZL41" s="87"/>
      <c r="WZM41" s="87"/>
      <c r="WZN41" s="87"/>
      <c r="WZO41" s="87"/>
      <c r="WZP41" s="87"/>
      <c r="WZQ41" s="87"/>
      <c r="WZR41" s="87"/>
      <c r="WZS41" s="87"/>
      <c r="WZT41" s="87"/>
      <c r="WZU41" s="87"/>
      <c r="WZV41" s="87"/>
      <c r="WZW41" s="87"/>
      <c r="WZX41" s="87"/>
      <c r="WZY41" s="87"/>
      <c r="WZZ41" s="87"/>
      <c r="XAA41" s="87"/>
      <c r="XAB41" s="87"/>
      <c r="XAC41" s="87"/>
      <c r="XAD41" s="87"/>
      <c r="XAE41" s="87"/>
      <c r="XAF41" s="87"/>
      <c r="XAG41" s="87"/>
      <c r="XAH41" s="87"/>
      <c r="XAI41" s="87"/>
      <c r="XAJ41" s="87"/>
      <c r="XAK41" s="87"/>
      <c r="XAL41" s="87"/>
      <c r="XAM41" s="87"/>
      <c r="XAN41" s="87"/>
      <c r="XAO41" s="87"/>
      <c r="XAP41" s="87"/>
      <c r="XAQ41" s="87"/>
      <c r="XAR41" s="87"/>
      <c r="XAS41" s="87"/>
      <c r="XAT41" s="87"/>
      <c r="XAU41" s="87"/>
      <c r="XAV41" s="87"/>
      <c r="XAW41" s="87"/>
      <c r="XAX41" s="87"/>
      <c r="XAY41" s="87"/>
      <c r="XAZ41" s="87"/>
      <c r="XBA41" s="87"/>
      <c r="XBB41" s="87"/>
      <c r="XBC41" s="87"/>
      <c r="XBD41" s="87"/>
      <c r="XBE41" s="87"/>
      <c r="XBF41" s="87"/>
      <c r="XBG41" s="87"/>
      <c r="XBH41" s="87"/>
      <c r="XBI41" s="87"/>
      <c r="XBJ41" s="87"/>
      <c r="XBK41" s="87"/>
      <c r="XBL41" s="87"/>
      <c r="XBM41" s="87"/>
      <c r="XBN41" s="87"/>
      <c r="XBO41" s="87"/>
      <c r="XBP41" s="87"/>
      <c r="XBQ41" s="87"/>
      <c r="XBR41" s="87"/>
      <c r="XBS41" s="87"/>
      <c r="XBT41" s="87"/>
      <c r="XBU41" s="87"/>
      <c r="XBV41" s="87"/>
      <c r="XBW41" s="87"/>
      <c r="XBX41" s="87"/>
      <c r="XBY41" s="87"/>
      <c r="XBZ41" s="87"/>
      <c r="XCA41" s="87"/>
      <c r="XCB41" s="87"/>
      <c r="XCC41" s="87"/>
      <c r="XCD41" s="87"/>
      <c r="XCE41" s="87"/>
      <c r="XCF41" s="87"/>
      <c r="XCG41" s="87"/>
      <c r="XCH41" s="87"/>
      <c r="XCI41" s="87"/>
      <c r="XCJ41" s="87"/>
      <c r="XCK41" s="87"/>
      <c r="XCL41" s="87"/>
      <c r="XCM41" s="87"/>
      <c r="XCN41" s="87"/>
      <c r="XCO41" s="87"/>
      <c r="XCP41" s="87"/>
      <c r="XCQ41" s="87"/>
      <c r="XCR41" s="87"/>
      <c r="XCS41" s="87"/>
      <c r="XCT41" s="87"/>
      <c r="XCU41" s="87"/>
      <c r="XCV41" s="87"/>
      <c r="XCW41" s="87"/>
      <c r="XCX41" s="87"/>
      <c r="XCY41" s="87"/>
      <c r="XCZ41" s="87"/>
      <c r="XDA41" s="87"/>
      <c r="XDB41" s="87"/>
      <c r="XDC41" s="87"/>
      <c r="XDD41" s="87"/>
      <c r="XDE41" s="87"/>
      <c r="XDF41" s="87"/>
      <c r="XDG41" s="87"/>
      <c r="XDH41" s="87"/>
      <c r="XDI41" s="87"/>
      <c r="XDJ41" s="87"/>
      <c r="XDK41" s="87"/>
      <c r="XDL41" s="87"/>
      <c r="XDM41" s="87"/>
      <c r="XDN41" s="87"/>
      <c r="XDO41" s="87"/>
      <c r="XDP41" s="87"/>
      <c r="XDQ41" s="87"/>
      <c r="XDR41" s="87"/>
      <c r="XDS41" s="87"/>
      <c r="XDT41" s="87"/>
      <c r="XDU41" s="87"/>
      <c r="XDV41" s="87"/>
      <c r="XDW41" s="87"/>
      <c r="XDX41" s="87"/>
      <c r="XDY41" s="87"/>
      <c r="XDZ41" s="87"/>
      <c r="XEA41" s="87"/>
      <c r="XEB41" s="87"/>
      <c r="XEC41" s="87"/>
      <c r="XED41" s="87"/>
      <c r="XEE41" s="87"/>
      <c r="XEF41" s="87"/>
      <c r="XEG41" s="87"/>
      <c r="XEH41" s="87"/>
      <c r="XEI41" s="87"/>
      <c r="XEJ41" s="87"/>
      <c r="XEK41" s="87"/>
      <c r="XEL41" s="87"/>
      <c r="XEM41" s="87"/>
      <c r="XEN41" s="87"/>
      <c r="XEO41" s="87"/>
      <c r="XEP41" s="87"/>
      <c r="XEQ41" s="87"/>
      <c r="XER41" s="87"/>
      <c r="XES41" s="87"/>
      <c r="XET41" s="87"/>
      <c r="XEU41" s="87"/>
      <c r="XEV41" s="87"/>
      <c r="XEW41" s="87"/>
      <c r="XEX41" s="87"/>
      <c r="XEY41" s="87"/>
      <c r="XEZ41" s="87"/>
      <c r="XFA41" s="87"/>
      <c r="XFB41" s="87"/>
    </row>
    <row r="42" spans="1:16382" s="73" customFormat="1" x14ac:dyDescent="0.2">
      <c r="B42" s="73" t="s">
        <v>181</v>
      </c>
    </row>
    <row r="43" spans="1:16382" s="82" customFormat="1" x14ac:dyDescent="0.2"/>
    <row r="44" spans="1:16382" s="82" customFormat="1" x14ac:dyDescent="0.2">
      <c r="B44" s="87" t="s">
        <v>214</v>
      </c>
    </row>
    <row r="45" spans="1:16382" s="82" customFormat="1" x14ac:dyDescent="0.2">
      <c r="B45" s="87" t="s">
        <v>81</v>
      </c>
    </row>
    <row r="46" spans="1:16382" s="82" customFormat="1" x14ac:dyDescent="0.2">
      <c r="B46" s="82" t="s">
        <v>82</v>
      </c>
      <c r="D46" s="82" t="s">
        <v>178</v>
      </c>
      <c r="F46" s="77">
        <f>SUM(H46:M46,O46)</f>
        <v>95725148.62607041</v>
      </c>
      <c r="H46" s="75">
        <v>2465174</v>
      </c>
      <c r="I46" s="75">
        <v>16928136.563447136</v>
      </c>
      <c r="J46" s="75">
        <v>46333290.144728497</v>
      </c>
      <c r="K46" s="75">
        <v>1276508.05</v>
      </c>
      <c r="L46" s="75">
        <v>25426608.941173863</v>
      </c>
      <c r="M46" s="75">
        <v>1153616.5443291811</v>
      </c>
      <c r="O46" s="75">
        <v>2141814.382391735</v>
      </c>
      <c r="Q46" s="133" t="s">
        <v>540</v>
      </c>
    </row>
    <row r="47" spans="1:16382" s="82" customFormat="1" x14ac:dyDescent="0.2">
      <c r="B47" s="82" t="s">
        <v>89</v>
      </c>
      <c r="D47" s="82" t="s">
        <v>178</v>
      </c>
      <c r="F47" s="77">
        <f t="shared" ref="F47:F48" si="4">SUM(H47:M47,O47)</f>
        <v>152888.5624012349</v>
      </c>
      <c r="H47" s="75">
        <v>6379</v>
      </c>
      <c r="I47" s="75">
        <v>13490.814479915811</v>
      </c>
      <c r="J47" s="75">
        <v>130603.19638106899</v>
      </c>
      <c r="K47" s="75">
        <v>0</v>
      </c>
      <c r="L47" s="75">
        <v>0</v>
      </c>
      <c r="M47" s="75">
        <v>2415.5515402501101</v>
      </c>
      <c r="O47" s="75">
        <v>0</v>
      </c>
      <c r="Q47" s="133" t="s">
        <v>541</v>
      </c>
    </row>
    <row r="48" spans="1:16382" s="82" customFormat="1" x14ac:dyDescent="0.2">
      <c r="B48" s="82" t="s">
        <v>83</v>
      </c>
      <c r="D48" s="82" t="s">
        <v>178</v>
      </c>
      <c r="F48" s="77">
        <f t="shared" si="4"/>
        <v>80153.53</v>
      </c>
      <c r="H48" s="75">
        <v>0</v>
      </c>
      <c r="I48" s="75">
        <v>0</v>
      </c>
      <c r="J48" s="75">
        <v>0</v>
      </c>
      <c r="K48" s="75">
        <v>80153.53</v>
      </c>
      <c r="L48" s="75">
        <v>0</v>
      </c>
      <c r="M48" s="75">
        <v>0</v>
      </c>
      <c r="O48" s="75">
        <v>0</v>
      </c>
      <c r="Q48" s="133" t="s">
        <v>542</v>
      </c>
    </row>
    <row r="49" spans="1:16382" s="82" customFormat="1" x14ac:dyDescent="0.2">
      <c r="Q49" s="133"/>
    </row>
    <row r="50" spans="1:16382" s="82" customFormat="1" x14ac:dyDescent="0.2">
      <c r="B50" s="87" t="s">
        <v>84</v>
      </c>
      <c r="Q50" s="133"/>
    </row>
    <row r="51" spans="1:16382" s="82" customFormat="1" x14ac:dyDescent="0.2">
      <c r="B51" s="82" t="s">
        <v>85</v>
      </c>
      <c r="D51" s="82" t="s">
        <v>178</v>
      </c>
      <c r="F51" s="77">
        <f>SUM(H51:M51,O51)</f>
        <v>11536.9110172648</v>
      </c>
      <c r="H51" s="75">
        <v>0</v>
      </c>
      <c r="I51" s="75">
        <v>0</v>
      </c>
      <c r="J51" s="75">
        <v>11536.9110172648</v>
      </c>
      <c r="K51" s="75">
        <v>0</v>
      </c>
      <c r="L51" s="75">
        <v>0</v>
      </c>
      <c r="M51" s="75">
        <v>0</v>
      </c>
      <c r="O51" s="75">
        <v>0</v>
      </c>
      <c r="Q51" s="133" t="s">
        <v>543</v>
      </c>
    </row>
    <row r="52" spans="1:16382" s="82" customFormat="1" x14ac:dyDescent="0.2">
      <c r="B52" s="82" t="s">
        <v>86</v>
      </c>
      <c r="D52" s="82" t="s">
        <v>178</v>
      </c>
      <c r="F52" s="77">
        <f t="shared" ref="F52:F54" si="5">SUM(H52:M52,O52)</f>
        <v>157642.75666022429</v>
      </c>
      <c r="H52" s="75">
        <v>565.20000000000005</v>
      </c>
      <c r="I52" s="75">
        <v>38713.33951473864</v>
      </c>
      <c r="J52" s="75">
        <v>0</v>
      </c>
      <c r="K52" s="75">
        <v>19184.189999999999</v>
      </c>
      <c r="L52" s="75">
        <v>99180.027145485656</v>
      </c>
      <c r="M52" s="75">
        <v>0</v>
      </c>
      <c r="O52" s="75">
        <v>0</v>
      </c>
      <c r="Q52" s="133" t="s">
        <v>697</v>
      </c>
    </row>
    <row r="53" spans="1:16382" s="82" customFormat="1" x14ac:dyDescent="0.2">
      <c r="B53" s="82" t="s">
        <v>87</v>
      </c>
      <c r="D53" s="82" t="s">
        <v>178</v>
      </c>
      <c r="F53" s="77">
        <f t="shared" si="5"/>
        <v>63054.108300784661</v>
      </c>
      <c r="H53" s="75">
        <v>0</v>
      </c>
      <c r="I53" s="75">
        <v>4091.7669436737283</v>
      </c>
      <c r="J53" s="75">
        <v>32767.411164128</v>
      </c>
      <c r="K53" s="75">
        <v>556.98</v>
      </c>
      <c r="L53" s="75">
        <v>25637.950192982931</v>
      </c>
      <c r="M53" s="75">
        <v>0</v>
      </c>
      <c r="O53" s="75">
        <v>0</v>
      </c>
      <c r="Q53" s="133" t="s">
        <v>698</v>
      </c>
    </row>
    <row r="54" spans="1:16382" s="82" customFormat="1" x14ac:dyDescent="0.2">
      <c r="B54" s="82" t="s">
        <v>88</v>
      </c>
      <c r="D54" s="82" t="s">
        <v>178</v>
      </c>
      <c r="F54" s="77">
        <f t="shared" si="5"/>
        <v>3251537.8175324099</v>
      </c>
      <c r="H54" s="75">
        <v>0</v>
      </c>
      <c r="I54" s="75">
        <v>94839.930507085926</v>
      </c>
      <c r="J54" s="75">
        <v>2885314.5358734182</v>
      </c>
      <c r="K54" s="75">
        <v>5646.99</v>
      </c>
      <c r="L54" s="75">
        <v>263687.52255359408</v>
      </c>
      <c r="M54" s="75">
        <v>2048.8385983119942</v>
      </c>
      <c r="O54" s="75">
        <v>0</v>
      </c>
      <c r="Q54" s="133" t="s">
        <v>544</v>
      </c>
    </row>
    <row r="55" spans="1:16382" s="82" customFormat="1" x14ac:dyDescent="0.2">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c r="IW55" s="87"/>
      <c r="IX55" s="87"/>
      <c r="IY55" s="87"/>
      <c r="IZ55" s="87"/>
      <c r="JA55" s="87"/>
      <c r="JB55" s="87"/>
      <c r="JC55" s="87"/>
      <c r="JD55" s="87"/>
      <c r="JE55" s="87"/>
      <c r="JF55" s="87"/>
      <c r="JG55" s="87"/>
      <c r="JH55" s="87"/>
      <c r="JI55" s="87"/>
      <c r="JJ55" s="87"/>
      <c r="JK55" s="87"/>
      <c r="JL55" s="87"/>
      <c r="JM55" s="87"/>
      <c r="JN55" s="87"/>
      <c r="JO55" s="87"/>
      <c r="JP55" s="87"/>
      <c r="JQ55" s="87"/>
      <c r="JR55" s="87"/>
      <c r="JS55" s="87"/>
      <c r="JT55" s="87"/>
      <c r="JU55" s="87"/>
      <c r="JV55" s="87"/>
      <c r="JW55" s="87"/>
      <c r="JX55" s="87"/>
      <c r="JY55" s="87"/>
      <c r="JZ55" s="87"/>
      <c r="KA55" s="87"/>
      <c r="KB55" s="87"/>
      <c r="KC55" s="87"/>
      <c r="KD55" s="87"/>
      <c r="KE55" s="87"/>
      <c r="KF55" s="87"/>
      <c r="KG55" s="87"/>
      <c r="KH55" s="87"/>
      <c r="KI55" s="87"/>
      <c r="KJ55" s="87"/>
      <c r="KK55" s="87"/>
      <c r="KL55" s="87"/>
      <c r="KM55" s="87"/>
      <c r="KN55" s="87"/>
      <c r="KO55" s="87"/>
      <c r="KP55" s="87"/>
      <c r="KQ55" s="87"/>
      <c r="KR55" s="87"/>
      <c r="KS55" s="87"/>
      <c r="KT55" s="87"/>
      <c r="KU55" s="87"/>
      <c r="KV55" s="87"/>
      <c r="KW55" s="87"/>
      <c r="KX55" s="87"/>
      <c r="KY55" s="87"/>
      <c r="KZ55" s="87"/>
      <c r="LA55" s="87"/>
      <c r="LB55" s="87"/>
      <c r="LC55" s="87"/>
      <c r="LD55" s="87"/>
      <c r="LE55" s="87"/>
      <c r="LF55" s="87"/>
      <c r="LG55" s="87"/>
      <c r="LH55" s="87"/>
      <c r="LI55" s="87"/>
      <c r="LJ55" s="87"/>
      <c r="LK55" s="87"/>
      <c r="LL55" s="87"/>
      <c r="LM55" s="87"/>
      <c r="LN55" s="87"/>
      <c r="LO55" s="87"/>
      <c r="LP55" s="87"/>
      <c r="LQ55" s="87"/>
      <c r="LR55" s="87"/>
      <c r="LS55" s="87"/>
      <c r="LT55" s="87"/>
      <c r="LU55" s="87"/>
      <c r="LV55" s="87"/>
      <c r="LW55" s="87"/>
      <c r="LX55" s="87"/>
      <c r="LY55" s="87"/>
      <c r="LZ55" s="87"/>
      <c r="MA55" s="87"/>
      <c r="MB55" s="87"/>
      <c r="MC55" s="87"/>
      <c r="MD55" s="87"/>
      <c r="ME55" s="87"/>
      <c r="MF55" s="87"/>
      <c r="MG55" s="87"/>
      <c r="MH55" s="87"/>
      <c r="MI55" s="87"/>
      <c r="MJ55" s="87"/>
      <c r="MK55" s="87"/>
      <c r="ML55" s="87"/>
      <c r="MM55" s="87"/>
      <c r="MN55" s="87"/>
      <c r="MO55" s="87"/>
      <c r="MP55" s="87"/>
      <c r="MQ55" s="87"/>
      <c r="MR55" s="87"/>
      <c r="MS55" s="87"/>
      <c r="MT55" s="87"/>
      <c r="MU55" s="87"/>
      <c r="MV55" s="87"/>
      <c r="MW55" s="87"/>
      <c r="MX55" s="87"/>
      <c r="MY55" s="87"/>
      <c r="MZ55" s="87"/>
      <c r="NA55" s="87"/>
      <c r="NB55" s="87"/>
      <c r="NC55" s="87"/>
      <c r="ND55" s="87"/>
      <c r="NE55" s="87"/>
      <c r="NF55" s="87"/>
      <c r="NG55" s="87"/>
      <c r="NH55" s="87"/>
      <c r="NI55" s="87"/>
      <c r="NJ55" s="87"/>
      <c r="NK55" s="87"/>
      <c r="NL55" s="87"/>
      <c r="NM55" s="87"/>
      <c r="NN55" s="87"/>
      <c r="NO55" s="87"/>
      <c r="NP55" s="87"/>
      <c r="NQ55" s="87"/>
      <c r="NR55" s="87"/>
      <c r="NS55" s="87"/>
      <c r="NT55" s="87"/>
      <c r="NU55" s="87"/>
      <c r="NV55" s="87"/>
      <c r="NW55" s="87"/>
      <c r="NX55" s="87"/>
      <c r="NY55" s="87"/>
      <c r="NZ55" s="87"/>
      <c r="OA55" s="87"/>
      <c r="OB55" s="87"/>
      <c r="OC55" s="87"/>
      <c r="OD55" s="87"/>
      <c r="OE55" s="87"/>
      <c r="OF55" s="87"/>
      <c r="OG55" s="87"/>
      <c r="OH55" s="87"/>
      <c r="OI55" s="87"/>
      <c r="OJ55" s="87"/>
      <c r="OK55" s="87"/>
      <c r="OL55" s="87"/>
      <c r="OM55" s="87"/>
      <c r="ON55" s="87"/>
      <c r="OO55" s="87"/>
      <c r="OP55" s="87"/>
      <c r="OQ55" s="87"/>
      <c r="OR55" s="87"/>
      <c r="OS55" s="87"/>
      <c r="OT55" s="87"/>
      <c r="OU55" s="87"/>
      <c r="OV55" s="87"/>
      <c r="OW55" s="87"/>
      <c r="OX55" s="87"/>
      <c r="OY55" s="87"/>
      <c r="OZ55" s="87"/>
      <c r="PA55" s="87"/>
      <c r="PB55" s="87"/>
      <c r="PC55" s="87"/>
      <c r="PD55" s="87"/>
      <c r="PE55" s="87"/>
      <c r="PF55" s="87"/>
      <c r="PG55" s="87"/>
      <c r="PH55" s="87"/>
      <c r="PI55" s="87"/>
      <c r="PJ55" s="87"/>
      <c r="PK55" s="87"/>
      <c r="PL55" s="87"/>
      <c r="PM55" s="87"/>
      <c r="PN55" s="87"/>
      <c r="PO55" s="87"/>
      <c r="PP55" s="87"/>
      <c r="PQ55" s="87"/>
      <c r="PR55" s="87"/>
      <c r="PS55" s="87"/>
      <c r="PT55" s="87"/>
      <c r="PU55" s="87"/>
      <c r="PV55" s="87"/>
      <c r="PW55" s="87"/>
      <c r="PX55" s="87"/>
      <c r="PY55" s="87"/>
      <c r="PZ55" s="87"/>
      <c r="QA55" s="87"/>
      <c r="QB55" s="87"/>
      <c r="QC55" s="87"/>
      <c r="QD55" s="87"/>
      <c r="QE55" s="87"/>
      <c r="QF55" s="87"/>
      <c r="QG55" s="87"/>
      <c r="QH55" s="87"/>
      <c r="QI55" s="87"/>
      <c r="QJ55" s="87"/>
      <c r="QK55" s="87"/>
      <c r="QL55" s="87"/>
      <c r="QM55" s="87"/>
      <c r="QN55" s="87"/>
      <c r="QO55" s="87"/>
      <c r="QP55" s="87"/>
      <c r="QQ55" s="87"/>
      <c r="QR55" s="87"/>
      <c r="QS55" s="87"/>
      <c r="QT55" s="87"/>
      <c r="QU55" s="87"/>
      <c r="QV55" s="87"/>
      <c r="QW55" s="87"/>
      <c r="QX55" s="87"/>
      <c r="QY55" s="87"/>
      <c r="QZ55" s="87"/>
      <c r="RA55" s="87"/>
      <c r="RB55" s="87"/>
      <c r="RC55" s="87"/>
      <c r="RD55" s="87"/>
      <c r="RE55" s="87"/>
      <c r="RF55" s="87"/>
      <c r="RG55" s="87"/>
      <c r="RH55" s="87"/>
      <c r="RI55" s="87"/>
      <c r="RJ55" s="87"/>
      <c r="RK55" s="87"/>
      <c r="RL55" s="87"/>
      <c r="RM55" s="87"/>
      <c r="RN55" s="87"/>
      <c r="RO55" s="87"/>
      <c r="RP55" s="87"/>
      <c r="RQ55" s="87"/>
      <c r="RR55" s="87"/>
      <c r="RS55" s="87"/>
      <c r="RT55" s="87"/>
      <c r="RU55" s="87"/>
      <c r="RV55" s="87"/>
      <c r="RW55" s="87"/>
      <c r="RX55" s="87"/>
      <c r="RY55" s="87"/>
      <c r="RZ55" s="87"/>
      <c r="SA55" s="87"/>
      <c r="SB55" s="87"/>
      <c r="SC55" s="87"/>
      <c r="SD55" s="87"/>
      <c r="SE55" s="87"/>
      <c r="SF55" s="87"/>
      <c r="SG55" s="87"/>
      <c r="SH55" s="87"/>
      <c r="SI55" s="87"/>
      <c r="SJ55" s="87"/>
      <c r="SK55" s="87"/>
      <c r="SL55" s="87"/>
      <c r="SM55" s="87"/>
      <c r="SN55" s="87"/>
      <c r="SO55" s="87"/>
      <c r="SP55" s="87"/>
      <c r="SQ55" s="87"/>
      <c r="SR55" s="87"/>
      <c r="SS55" s="87"/>
      <c r="ST55" s="87"/>
      <c r="SU55" s="87"/>
      <c r="SV55" s="87"/>
      <c r="SW55" s="87"/>
      <c r="SX55" s="87"/>
      <c r="SY55" s="87"/>
      <c r="SZ55" s="87"/>
      <c r="TA55" s="87"/>
      <c r="TB55" s="87"/>
      <c r="TC55" s="87"/>
      <c r="TD55" s="87"/>
      <c r="TE55" s="87"/>
      <c r="TF55" s="87"/>
      <c r="TG55" s="87"/>
      <c r="TH55" s="87"/>
      <c r="TI55" s="87"/>
      <c r="TJ55" s="87"/>
      <c r="TK55" s="87"/>
      <c r="TL55" s="87"/>
      <c r="TM55" s="87"/>
      <c r="TN55" s="87"/>
      <c r="TO55" s="87"/>
      <c r="TP55" s="87"/>
      <c r="TQ55" s="87"/>
      <c r="TR55" s="87"/>
      <c r="TS55" s="87"/>
      <c r="TT55" s="87"/>
      <c r="TU55" s="87"/>
      <c r="TV55" s="87"/>
      <c r="TW55" s="87"/>
      <c r="TX55" s="87"/>
      <c r="TY55" s="87"/>
      <c r="TZ55" s="87"/>
      <c r="UA55" s="87"/>
      <c r="UB55" s="87"/>
      <c r="UC55" s="87"/>
      <c r="UD55" s="87"/>
      <c r="UE55" s="87"/>
      <c r="UF55" s="87"/>
      <c r="UG55" s="87"/>
      <c r="UH55" s="87"/>
      <c r="UI55" s="87"/>
      <c r="UJ55" s="87"/>
      <c r="UK55" s="87"/>
      <c r="UL55" s="87"/>
      <c r="UM55" s="87"/>
      <c r="UN55" s="87"/>
      <c r="UO55" s="87"/>
      <c r="UP55" s="87"/>
      <c r="UQ55" s="87"/>
      <c r="UR55" s="87"/>
      <c r="US55" s="87"/>
      <c r="UT55" s="87"/>
      <c r="UU55" s="87"/>
      <c r="UV55" s="87"/>
      <c r="UW55" s="87"/>
      <c r="UX55" s="87"/>
      <c r="UY55" s="87"/>
      <c r="UZ55" s="87"/>
      <c r="VA55" s="87"/>
      <c r="VB55" s="87"/>
      <c r="VC55" s="87"/>
      <c r="VD55" s="87"/>
      <c r="VE55" s="87"/>
      <c r="VF55" s="87"/>
      <c r="VG55" s="87"/>
      <c r="VH55" s="87"/>
      <c r="VI55" s="87"/>
      <c r="VJ55" s="87"/>
      <c r="VK55" s="87"/>
      <c r="VL55" s="87"/>
      <c r="VM55" s="87"/>
      <c r="VN55" s="87"/>
      <c r="VO55" s="87"/>
      <c r="VP55" s="87"/>
      <c r="VQ55" s="87"/>
      <c r="VR55" s="87"/>
      <c r="VS55" s="87"/>
      <c r="VT55" s="87"/>
      <c r="VU55" s="87"/>
      <c r="VV55" s="87"/>
      <c r="VW55" s="87"/>
      <c r="VX55" s="87"/>
      <c r="VY55" s="87"/>
      <c r="VZ55" s="87"/>
      <c r="WA55" s="87"/>
      <c r="WB55" s="87"/>
      <c r="WC55" s="87"/>
      <c r="WD55" s="87"/>
      <c r="WE55" s="87"/>
      <c r="WF55" s="87"/>
      <c r="WG55" s="87"/>
      <c r="WH55" s="87"/>
      <c r="WI55" s="87"/>
      <c r="WJ55" s="87"/>
      <c r="WK55" s="87"/>
      <c r="WL55" s="87"/>
      <c r="WM55" s="87"/>
      <c r="WN55" s="87"/>
      <c r="WO55" s="87"/>
      <c r="WP55" s="87"/>
      <c r="WQ55" s="87"/>
      <c r="WR55" s="87"/>
      <c r="WS55" s="87"/>
      <c r="WT55" s="87"/>
      <c r="WU55" s="87"/>
      <c r="WV55" s="87"/>
      <c r="WW55" s="87"/>
      <c r="WX55" s="87"/>
      <c r="WY55" s="87"/>
      <c r="WZ55" s="87"/>
      <c r="XA55" s="87"/>
      <c r="XB55" s="87"/>
      <c r="XC55" s="87"/>
      <c r="XD55" s="87"/>
      <c r="XE55" s="87"/>
      <c r="XF55" s="87"/>
      <c r="XG55" s="87"/>
      <c r="XH55" s="87"/>
      <c r="XI55" s="87"/>
      <c r="XJ55" s="87"/>
      <c r="XK55" s="87"/>
      <c r="XL55" s="87"/>
      <c r="XM55" s="87"/>
      <c r="XN55" s="87"/>
      <c r="XO55" s="87"/>
      <c r="XP55" s="87"/>
      <c r="XQ55" s="87"/>
      <c r="XR55" s="87"/>
      <c r="XS55" s="87"/>
      <c r="XT55" s="87"/>
      <c r="XU55" s="87"/>
      <c r="XV55" s="87"/>
      <c r="XW55" s="87"/>
      <c r="XX55" s="87"/>
      <c r="XY55" s="87"/>
      <c r="XZ55" s="87"/>
      <c r="YA55" s="87"/>
      <c r="YB55" s="87"/>
      <c r="YC55" s="87"/>
      <c r="YD55" s="87"/>
      <c r="YE55" s="87"/>
      <c r="YF55" s="87"/>
      <c r="YG55" s="87"/>
      <c r="YH55" s="87"/>
      <c r="YI55" s="87"/>
      <c r="YJ55" s="87"/>
      <c r="YK55" s="87"/>
      <c r="YL55" s="87"/>
      <c r="YM55" s="87"/>
      <c r="YN55" s="87"/>
      <c r="YO55" s="87"/>
      <c r="YP55" s="87"/>
      <c r="YQ55" s="87"/>
      <c r="YR55" s="87"/>
      <c r="YS55" s="87"/>
      <c r="YT55" s="87"/>
      <c r="YU55" s="87"/>
      <c r="YV55" s="87"/>
      <c r="YW55" s="87"/>
      <c r="YX55" s="87"/>
      <c r="YY55" s="87"/>
      <c r="YZ55" s="87"/>
      <c r="ZA55" s="87"/>
      <c r="ZB55" s="87"/>
      <c r="ZC55" s="87"/>
      <c r="ZD55" s="87"/>
      <c r="ZE55" s="87"/>
      <c r="ZF55" s="87"/>
      <c r="ZG55" s="87"/>
      <c r="ZH55" s="87"/>
      <c r="ZI55" s="87"/>
      <c r="ZJ55" s="87"/>
      <c r="ZK55" s="87"/>
      <c r="ZL55" s="87"/>
      <c r="ZM55" s="87"/>
      <c r="ZN55" s="87"/>
      <c r="ZO55" s="87"/>
      <c r="ZP55" s="87"/>
      <c r="ZQ55" s="87"/>
      <c r="ZR55" s="87"/>
      <c r="ZS55" s="87"/>
      <c r="ZT55" s="87"/>
      <c r="ZU55" s="87"/>
      <c r="ZV55" s="87"/>
      <c r="ZW55" s="87"/>
      <c r="ZX55" s="87"/>
      <c r="ZY55" s="87"/>
      <c r="ZZ55" s="87"/>
      <c r="AAA55" s="87"/>
      <c r="AAB55" s="87"/>
      <c r="AAC55" s="87"/>
      <c r="AAD55" s="87"/>
      <c r="AAE55" s="87"/>
      <c r="AAF55" s="87"/>
      <c r="AAG55" s="87"/>
      <c r="AAH55" s="87"/>
      <c r="AAI55" s="87"/>
      <c r="AAJ55" s="87"/>
      <c r="AAK55" s="87"/>
      <c r="AAL55" s="87"/>
      <c r="AAM55" s="87"/>
      <c r="AAN55" s="87"/>
      <c r="AAO55" s="87"/>
      <c r="AAP55" s="87"/>
      <c r="AAQ55" s="87"/>
      <c r="AAR55" s="87"/>
      <c r="AAS55" s="87"/>
      <c r="AAT55" s="87"/>
      <c r="AAU55" s="87"/>
      <c r="AAV55" s="87"/>
      <c r="AAW55" s="87"/>
      <c r="AAX55" s="87"/>
      <c r="AAY55" s="87"/>
      <c r="AAZ55" s="87"/>
      <c r="ABA55" s="87"/>
      <c r="ABB55" s="87"/>
      <c r="ABC55" s="87"/>
      <c r="ABD55" s="87"/>
      <c r="ABE55" s="87"/>
      <c r="ABF55" s="87"/>
      <c r="ABG55" s="87"/>
      <c r="ABH55" s="87"/>
      <c r="ABI55" s="87"/>
      <c r="ABJ55" s="87"/>
      <c r="ABK55" s="87"/>
      <c r="ABL55" s="87"/>
      <c r="ABM55" s="87"/>
      <c r="ABN55" s="87"/>
      <c r="ABO55" s="87"/>
      <c r="ABP55" s="87"/>
      <c r="ABQ55" s="87"/>
      <c r="ABR55" s="87"/>
      <c r="ABS55" s="87"/>
      <c r="ABT55" s="87"/>
      <c r="ABU55" s="87"/>
      <c r="ABV55" s="87"/>
      <c r="ABW55" s="87"/>
      <c r="ABX55" s="87"/>
      <c r="ABY55" s="87"/>
      <c r="ABZ55" s="87"/>
      <c r="ACA55" s="87"/>
      <c r="ACB55" s="87"/>
      <c r="ACC55" s="87"/>
      <c r="ACD55" s="87"/>
      <c r="ACE55" s="87"/>
      <c r="ACF55" s="87"/>
      <c r="ACG55" s="87"/>
      <c r="ACH55" s="87"/>
      <c r="ACI55" s="87"/>
      <c r="ACJ55" s="87"/>
      <c r="ACK55" s="87"/>
      <c r="ACL55" s="87"/>
      <c r="ACM55" s="87"/>
      <c r="ACN55" s="87"/>
      <c r="ACO55" s="87"/>
      <c r="ACP55" s="87"/>
      <c r="ACQ55" s="87"/>
      <c r="ACR55" s="87"/>
      <c r="ACS55" s="87"/>
      <c r="ACT55" s="87"/>
      <c r="ACU55" s="87"/>
      <c r="ACV55" s="87"/>
      <c r="ACW55" s="87"/>
      <c r="ACX55" s="87"/>
      <c r="ACY55" s="87"/>
      <c r="ACZ55" s="87"/>
      <c r="ADA55" s="87"/>
      <c r="ADB55" s="87"/>
      <c r="ADC55" s="87"/>
      <c r="ADD55" s="87"/>
      <c r="ADE55" s="87"/>
      <c r="ADF55" s="87"/>
      <c r="ADG55" s="87"/>
      <c r="ADH55" s="87"/>
      <c r="ADI55" s="87"/>
      <c r="ADJ55" s="87"/>
      <c r="ADK55" s="87"/>
      <c r="ADL55" s="87"/>
      <c r="ADM55" s="87"/>
      <c r="ADN55" s="87"/>
      <c r="ADO55" s="87"/>
      <c r="ADP55" s="87"/>
      <c r="ADQ55" s="87"/>
      <c r="ADR55" s="87"/>
      <c r="ADS55" s="87"/>
      <c r="ADT55" s="87"/>
      <c r="ADU55" s="87"/>
      <c r="ADV55" s="87"/>
      <c r="ADW55" s="87"/>
      <c r="ADX55" s="87"/>
      <c r="ADY55" s="87"/>
      <c r="ADZ55" s="87"/>
      <c r="AEA55" s="87"/>
      <c r="AEB55" s="87"/>
      <c r="AEC55" s="87"/>
      <c r="AED55" s="87"/>
      <c r="AEE55" s="87"/>
      <c r="AEF55" s="87"/>
      <c r="AEG55" s="87"/>
      <c r="AEH55" s="87"/>
      <c r="AEI55" s="87"/>
      <c r="AEJ55" s="87"/>
      <c r="AEK55" s="87"/>
      <c r="AEL55" s="87"/>
      <c r="AEM55" s="87"/>
      <c r="AEN55" s="87"/>
      <c r="AEO55" s="87"/>
      <c r="AEP55" s="87"/>
      <c r="AEQ55" s="87"/>
      <c r="AER55" s="87"/>
      <c r="AES55" s="87"/>
      <c r="AET55" s="87"/>
      <c r="AEU55" s="87"/>
      <c r="AEV55" s="87"/>
      <c r="AEW55" s="87"/>
      <c r="AEX55" s="87"/>
      <c r="AEY55" s="87"/>
      <c r="AEZ55" s="87"/>
      <c r="AFA55" s="87"/>
      <c r="AFB55" s="87"/>
      <c r="AFC55" s="87"/>
      <c r="AFD55" s="87"/>
      <c r="AFE55" s="87"/>
      <c r="AFF55" s="87"/>
      <c r="AFG55" s="87"/>
      <c r="AFH55" s="87"/>
      <c r="AFI55" s="87"/>
      <c r="AFJ55" s="87"/>
      <c r="AFK55" s="87"/>
      <c r="AFL55" s="87"/>
      <c r="AFM55" s="87"/>
      <c r="AFN55" s="87"/>
      <c r="AFO55" s="87"/>
      <c r="AFP55" s="87"/>
      <c r="AFQ55" s="87"/>
      <c r="AFR55" s="87"/>
      <c r="AFS55" s="87"/>
      <c r="AFT55" s="87"/>
      <c r="AFU55" s="87"/>
      <c r="AFV55" s="87"/>
      <c r="AFW55" s="87"/>
      <c r="AFX55" s="87"/>
      <c r="AFY55" s="87"/>
      <c r="AFZ55" s="87"/>
      <c r="AGA55" s="87"/>
      <c r="AGB55" s="87"/>
      <c r="AGC55" s="87"/>
      <c r="AGD55" s="87"/>
      <c r="AGE55" s="87"/>
      <c r="AGF55" s="87"/>
      <c r="AGG55" s="87"/>
      <c r="AGH55" s="87"/>
      <c r="AGI55" s="87"/>
      <c r="AGJ55" s="87"/>
      <c r="AGK55" s="87"/>
      <c r="AGL55" s="87"/>
      <c r="AGM55" s="87"/>
      <c r="AGN55" s="87"/>
      <c r="AGO55" s="87"/>
      <c r="AGP55" s="87"/>
      <c r="AGQ55" s="87"/>
      <c r="AGR55" s="87"/>
      <c r="AGS55" s="87"/>
      <c r="AGT55" s="87"/>
      <c r="AGU55" s="87"/>
      <c r="AGV55" s="87"/>
      <c r="AGW55" s="87"/>
      <c r="AGX55" s="87"/>
      <c r="AGY55" s="87"/>
      <c r="AGZ55" s="87"/>
      <c r="AHA55" s="87"/>
      <c r="AHB55" s="87"/>
      <c r="AHC55" s="87"/>
      <c r="AHD55" s="87"/>
      <c r="AHE55" s="87"/>
      <c r="AHF55" s="87"/>
      <c r="AHG55" s="87"/>
      <c r="AHH55" s="87"/>
      <c r="AHI55" s="87"/>
      <c r="AHJ55" s="87"/>
      <c r="AHK55" s="87"/>
      <c r="AHL55" s="87"/>
      <c r="AHM55" s="87"/>
      <c r="AHN55" s="87"/>
      <c r="AHO55" s="87"/>
      <c r="AHP55" s="87"/>
      <c r="AHQ55" s="87"/>
      <c r="AHR55" s="87"/>
      <c r="AHS55" s="87"/>
      <c r="AHT55" s="87"/>
      <c r="AHU55" s="87"/>
      <c r="AHV55" s="87"/>
      <c r="AHW55" s="87"/>
      <c r="AHX55" s="87"/>
      <c r="AHY55" s="87"/>
      <c r="AHZ55" s="87"/>
      <c r="AIA55" s="87"/>
      <c r="AIB55" s="87"/>
      <c r="AIC55" s="87"/>
      <c r="AID55" s="87"/>
      <c r="AIE55" s="87"/>
      <c r="AIF55" s="87"/>
      <c r="AIG55" s="87"/>
      <c r="AIH55" s="87"/>
      <c r="AII55" s="87"/>
      <c r="AIJ55" s="87"/>
      <c r="AIK55" s="87"/>
      <c r="AIL55" s="87"/>
      <c r="AIM55" s="87"/>
      <c r="AIN55" s="87"/>
      <c r="AIO55" s="87"/>
      <c r="AIP55" s="87"/>
      <c r="AIQ55" s="87"/>
      <c r="AIR55" s="87"/>
      <c r="AIS55" s="87"/>
      <c r="AIT55" s="87"/>
      <c r="AIU55" s="87"/>
      <c r="AIV55" s="87"/>
      <c r="AIW55" s="87"/>
      <c r="AIX55" s="87"/>
      <c r="AIY55" s="87"/>
      <c r="AIZ55" s="87"/>
      <c r="AJA55" s="87"/>
      <c r="AJB55" s="87"/>
      <c r="AJC55" s="87"/>
      <c r="AJD55" s="87"/>
      <c r="AJE55" s="87"/>
      <c r="AJF55" s="87"/>
      <c r="AJG55" s="87"/>
      <c r="AJH55" s="87"/>
      <c r="AJI55" s="87"/>
      <c r="AJJ55" s="87"/>
      <c r="AJK55" s="87"/>
      <c r="AJL55" s="87"/>
      <c r="AJM55" s="87"/>
      <c r="AJN55" s="87"/>
      <c r="AJO55" s="87"/>
      <c r="AJP55" s="87"/>
      <c r="AJQ55" s="87"/>
      <c r="AJR55" s="87"/>
      <c r="AJS55" s="87"/>
      <c r="AJT55" s="87"/>
      <c r="AJU55" s="87"/>
      <c r="AJV55" s="87"/>
      <c r="AJW55" s="87"/>
      <c r="AJX55" s="87"/>
      <c r="AJY55" s="87"/>
      <c r="AJZ55" s="87"/>
      <c r="AKA55" s="87"/>
      <c r="AKB55" s="87"/>
      <c r="AKC55" s="87"/>
      <c r="AKD55" s="87"/>
      <c r="AKE55" s="87"/>
      <c r="AKF55" s="87"/>
      <c r="AKG55" s="87"/>
      <c r="AKH55" s="87"/>
      <c r="AKI55" s="87"/>
      <c r="AKJ55" s="87"/>
      <c r="AKK55" s="87"/>
      <c r="AKL55" s="87"/>
      <c r="AKM55" s="87"/>
      <c r="AKN55" s="87"/>
      <c r="AKO55" s="87"/>
      <c r="AKP55" s="87"/>
      <c r="AKQ55" s="87"/>
      <c r="AKR55" s="87"/>
      <c r="AKS55" s="87"/>
      <c r="AKT55" s="87"/>
      <c r="AKU55" s="87"/>
      <c r="AKV55" s="87"/>
      <c r="AKW55" s="87"/>
      <c r="AKX55" s="87"/>
      <c r="AKY55" s="87"/>
      <c r="AKZ55" s="87"/>
      <c r="ALA55" s="87"/>
      <c r="ALB55" s="87"/>
      <c r="ALC55" s="87"/>
      <c r="ALD55" s="87"/>
      <c r="ALE55" s="87"/>
      <c r="ALF55" s="87"/>
      <c r="ALG55" s="87"/>
      <c r="ALH55" s="87"/>
      <c r="ALI55" s="87"/>
      <c r="ALJ55" s="87"/>
      <c r="ALK55" s="87"/>
      <c r="ALL55" s="87"/>
      <c r="ALM55" s="87"/>
      <c r="ALN55" s="87"/>
      <c r="ALO55" s="87"/>
      <c r="ALP55" s="87"/>
      <c r="ALQ55" s="87"/>
      <c r="ALR55" s="87"/>
      <c r="ALS55" s="87"/>
      <c r="ALT55" s="87"/>
      <c r="ALU55" s="87"/>
      <c r="ALV55" s="87"/>
      <c r="ALW55" s="87"/>
      <c r="ALX55" s="87"/>
      <c r="ALY55" s="87"/>
      <c r="ALZ55" s="87"/>
      <c r="AMA55" s="87"/>
      <c r="AMB55" s="87"/>
      <c r="AMC55" s="87"/>
      <c r="AMD55" s="87"/>
      <c r="AME55" s="87"/>
      <c r="AMF55" s="87"/>
      <c r="AMG55" s="87"/>
      <c r="AMH55" s="87"/>
      <c r="AMI55" s="87"/>
      <c r="AMJ55" s="87"/>
      <c r="AMK55" s="87"/>
      <c r="AML55" s="87"/>
      <c r="AMM55" s="87"/>
      <c r="AMN55" s="87"/>
      <c r="AMO55" s="87"/>
      <c r="AMP55" s="87"/>
      <c r="AMQ55" s="87"/>
      <c r="AMR55" s="87"/>
      <c r="AMS55" s="87"/>
      <c r="AMT55" s="87"/>
      <c r="AMU55" s="87"/>
      <c r="AMV55" s="87"/>
      <c r="AMW55" s="87"/>
      <c r="AMX55" s="87"/>
      <c r="AMY55" s="87"/>
      <c r="AMZ55" s="87"/>
      <c r="ANA55" s="87"/>
      <c r="ANB55" s="87"/>
      <c r="ANC55" s="87"/>
      <c r="AND55" s="87"/>
      <c r="ANE55" s="87"/>
      <c r="ANF55" s="87"/>
      <c r="ANG55" s="87"/>
      <c r="ANH55" s="87"/>
      <c r="ANI55" s="87"/>
      <c r="ANJ55" s="87"/>
      <c r="ANK55" s="87"/>
      <c r="ANL55" s="87"/>
      <c r="ANM55" s="87"/>
      <c r="ANN55" s="87"/>
      <c r="ANO55" s="87"/>
      <c r="ANP55" s="87"/>
      <c r="ANQ55" s="87"/>
      <c r="ANR55" s="87"/>
      <c r="ANS55" s="87"/>
      <c r="ANT55" s="87"/>
      <c r="ANU55" s="87"/>
      <c r="ANV55" s="87"/>
      <c r="ANW55" s="87"/>
      <c r="ANX55" s="87"/>
      <c r="ANY55" s="87"/>
      <c r="ANZ55" s="87"/>
      <c r="AOA55" s="87"/>
      <c r="AOB55" s="87"/>
      <c r="AOC55" s="87"/>
      <c r="AOD55" s="87"/>
      <c r="AOE55" s="87"/>
      <c r="AOF55" s="87"/>
      <c r="AOG55" s="87"/>
      <c r="AOH55" s="87"/>
      <c r="AOI55" s="87"/>
      <c r="AOJ55" s="87"/>
      <c r="AOK55" s="87"/>
      <c r="AOL55" s="87"/>
      <c r="AOM55" s="87"/>
      <c r="AON55" s="87"/>
      <c r="AOO55" s="87"/>
      <c r="AOP55" s="87"/>
      <c r="AOQ55" s="87"/>
      <c r="AOR55" s="87"/>
      <c r="AOS55" s="87"/>
      <c r="AOT55" s="87"/>
      <c r="AOU55" s="87"/>
      <c r="AOV55" s="87"/>
      <c r="AOW55" s="87"/>
      <c r="AOX55" s="87"/>
      <c r="AOY55" s="87"/>
      <c r="AOZ55" s="87"/>
      <c r="APA55" s="87"/>
      <c r="APB55" s="87"/>
      <c r="APC55" s="87"/>
      <c r="APD55" s="87"/>
      <c r="APE55" s="87"/>
      <c r="APF55" s="87"/>
      <c r="APG55" s="87"/>
      <c r="APH55" s="87"/>
      <c r="API55" s="87"/>
      <c r="APJ55" s="87"/>
      <c r="APK55" s="87"/>
      <c r="APL55" s="87"/>
      <c r="APM55" s="87"/>
      <c r="APN55" s="87"/>
      <c r="APO55" s="87"/>
      <c r="APP55" s="87"/>
      <c r="APQ55" s="87"/>
      <c r="APR55" s="87"/>
      <c r="APS55" s="87"/>
      <c r="APT55" s="87"/>
      <c r="APU55" s="87"/>
      <c r="APV55" s="87"/>
      <c r="APW55" s="87"/>
      <c r="APX55" s="87"/>
      <c r="APY55" s="87"/>
      <c r="APZ55" s="87"/>
      <c r="AQA55" s="87"/>
      <c r="AQB55" s="87"/>
      <c r="AQC55" s="87"/>
      <c r="AQD55" s="87"/>
      <c r="AQE55" s="87"/>
      <c r="AQF55" s="87"/>
      <c r="AQG55" s="87"/>
      <c r="AQH55" s="87"/>
      <c r="AQI55" s="87"/>
      <c r="AQJ55" s="87"/>
      <c r="AQK55" s="87"/>
      <c r="AQL55" s="87"/>
      <c r="AQM55" s="87"/>
      <c r="AQN55" s="87"/>
      <c r="AQO55" s="87"/>
      <c r="AQP55" s="87"/>
      <c r="AQQ55" s="87"/>
      <c r="AQR55" s="87"/>
      <c r="AQS55" s="87"/>
      <c r="AQT55" s="87"/>
      <c r="AQU55" s="87"/>
      <c r="AQV55" s="87"/>
      <c r="AQW55" s="87"/>
      <c r="AQX55" s="87"/>
      <c r="AQY55" s="87"/>
      <c r="AQZ55" s="87"/>
      <c r="ARA55" s="87"/>
      <c r="ARB55" s="87"/>
      <c r="ARC55" s="87"/>
      <c r="ARD55" s="87"/>
      <c r="ARE55" s="87"/>
      <c r="ARF55" s="87"/>
      <c r="ARG55" s="87"/>
      <c r="ARH55" s="87"/>
      <c r="ARI55" s="87"/>
      <c r="ARJ55" s="87"/>
      <c r="ARK55" s="87"/>
      <c r="ARL55" s="87"/>
      <c r="ARM55" s="87"/>
      <c r="ARN55" s="87"/>
      <c r="ARO55" s="87"/>
      <c r="ARP55" s="87"/>
      <c r="ARQ55" s="87"/>
      <c r="ARR55" s="87"/>
      <c r="ARS55" s="87"/>
      <c r="ART55" s="87"/>
      <c r="ARU55" s="87"/>
      <c r="ARV55" s="87"/>
      <c r="ARW55" s="87"/>
      <c r="ARX55" s="87"/>
      <c r="ARY55" s="87"/>
      <c r="ARZ55" s="87"/>
      <c r="ASA55" s="87"/>
      <c r="ASB55" s="87"/>
      <c r="ASC55" s="87"/>
      <c r="ASD55" s="87"/>
      <c r="ASE55" s="87"/>
      <c r="ASF55" s="87"/>
      <c r="ASG55" s="87"/>
      <c r="ASH55" s="87"/>
      <c r="ASI55" s="87"/>
      <c r="ASJ55" s="87"/>
      <c r="ASK55" s="87"/>
      <c r="ASL55" s="87"/>
      <c r="ASM55" s="87"/>
      <c r="ASN55" s="87"/>
      <c r="ASO55" s="87"/>
      <c r="ASP55" s="87"/>
      <c r="ASQ55" s="87"/>
      <c r="ASR55" s="87"/>
      <c r="ASS55" s="87"/>
      <c r="AST55" s="87"/>
      <c r="ASU55" s="87"/>
      <c r="ASV55" s="87"/>
      <c r="ASW55" s="87"/>
      <c r="ASX55" s="87"/>
      <c r="ASY55" s="87"/>
      <c r="ASZ55" s="87"/>
      <c r="ATA55" s="87"/>
      <c r="ATB55" s="87"/>
      <c r="ATC55" s="87"/>
      <c r="ATD55" s="87"/>
      <c r="ATE55" s="87"/>
      <c r="ATF55" s="87"/>
      <c r="ATG55" s="87"/>
      <c r="ATH55" s="87"/>
      <c r="ATI55" s="87"/>
      <c r="ATJ55" s="87"/>
      <c r="ATK55" s="87"/>
      <c r="ATL55" s="87"/>
      <c r="ATM55" s="87"/>
      <c r="ATN55" s="87"/>
      <c r="ATO55" s="87"/>
      <c r="ATP55" s="87"/>
      <c r="ATQ55" s="87"/>
      <c r="ATR55" s="87"/>
      <c r="ATS55" s="87"/>
      <c r="ATT55" s="87"/>
      <c r="ATU55" s="87"/>
      <c r="ATV55" s="87"/>
      <c r="ATW55" s="87"/>
      <c r="ATX55" s="87"/>
      <c r="ATY55" s="87"/>
      <c r="ATZ55" s="87"/>
      <c r="AUA55" s="87"/>
      <c r="AUB55" s="87"/>
      <c r="AUC55" s="87"/>
      <c r="AUD55" s="87"/>
      <c r="AUE55" s="87"/>
      <c r="AUF55" s="87"/>
      <c r="AUG55" s="87"/>
      <c r="AUH55" s="87"/>
      <c r="AUI55" s="87"/>
      <c r="AUJ55" s="87"/>
      <c r="AUK55" s="87"/>
      <c r="AUL55" s="87"/>
      <c r="AUM55" s="87"/>
      <c r="AUN55" s="87"/>
      <c r="AUO55" s="87"/>
      <c r="AUP55" s="87"/>
      <c r="AUQ55" s="87"/>
      <c r="AUR55" s="87"/>
      <c r="AUS55" s="87"/>
      <c r="AUT55" s="87"/>
      <c r="AUU55" s="87"/>
      <c r="AUV55" s="87"/>
      <c r="AUW55" s="87"/>
      <c r="AUX55" s="87"/>
      <c r="AUY55" s="87"/>
      <c r="AUZ55" s="87"/>
      <c r="AVA55" s="87"/>
      <c r="AVB55" s="87"/>
      <c r="AVC55" s="87"/>
      <c r="AVD55" s="87"/>
      <c r="AVE55" s="87"/>
      <c r="AVF55" s="87"/>
      <c r="AVG55" s="87"/>
      <c r="AVH55" s="87"/>
      <c r="AVI55" s="87"/>
      <c r="AVJ55" s="87"/>
      <c r="AVK55" s="87"/>
      <c r="AVL55" s="87"/>
      <c r="AVM55" s="87"/>
      <c r="AVN55" s="87"/>
      <c r="AVO55" s="87"/>
      <c r="AVP55" s="87"/>
      <c r="AVQ55" s="87"/>
      <c r="AVR55" s="87"/>
      <c r="AVS55" s="87"/>
      <c r="AVT55" s="87"/>
      <c r="AVU55" s="87"/>
      <c r="AVV55" s="87"/>
      <c r="AVW55" s="87"/>
      <c r="AVX55" s="87"/>
      <c r="AVY55" s="87"/>
      <c r="AVZ55" s="87"/>
      <c r="AWA55" s="87"/>
      <c r="AWB55" s="87"/>
      <c r="AWC55" s="87"/>
      <c r="AWD55" s="87"/>
      <c r="AWE55" s="87"/>
      <c r="AWF55" s="87"/>
      <c r="AWG55" s="87"/>
      <c r="AWH55" s="87"/>
      <c r="AWI55" s="87"/>
      <c r="AWJ55" s="87"/>
      <c r="AWK55" s="87"/>
      <c r="AWL55" s="87"/>
      <c r="AWM55" s="87"/>
      <c r="AWN55" s="87"/>
      <c r="AWO55" s="87"/>
      <c r="AWP55" s="87"/>
      <c r="AWQ55" s="87"/>
      <c r="AWR55" s="87"/>
      <c r="AWS55" s="87"/>
      <c r="AWT55" s="87"/>
      <c r="AWU55" s="87"/>
      <c r="AWV55" s="87"/>
      <c r="AWW55" s="87"/>
      <c r="AWX55" s="87"/>
      <c r="AWY55" s="87"/>
      <c r="AWZ55" s="87"/>
      <c r="AXA55" s="87"/>
      <c r="AXB55" s="87"/>
      <c r="AXC55" s="87"/>
      <c r="AXD55" s="87"/>
      <c r="AXE55" s="87"/>
      <c r="AXF55" s="87"/>
      <c r="AXG55" s="87"/>
      <c r="AXH55" s="87"/>
      <c r="AXI55" s="87"/>
      <c r="AXJ55" s="87"/>
      <c r="AXK55" s="87"/>
      <c r="AXL55" s="87"/>
      <c r="AXM55" s="87"/>
      <c r="AXN55" s="87"/>
      <c r="AXO55" s="87"/>
      <c r="AXP55" s="87"/>
      <c r="AXQ55" s="87"/>
      <c r="AXR55" s="87"/>
      <c r="AXS55" s="87"/>
      <c r="AXT55" s="87"/>
      <c r="AXU55" s="87"/>
      <c r="AXV55" s="87"/>
      <c r="AXW55" s="87"/>
      <c r="AXX55" s="87"/>
      <c r="AXY55" s="87"/>
      <c r="AXZ55" s="87"/>
      <c r="AYA55" s="87"/>
      <c r="AYB55" s="87"/>
      <c r="AYC55" s="87"/>
      <c r="AYD55" s="87"/>
      <c r="AYE55" s="87"/>
      <c r="AYF55" s="87"/>
      <c r="AYG55" s="87"/>
      <c r="AYH55" s="87"/>
      <c r="AYI55" s="87"/>
      <c r="AYJ55" s="87"/>
      <c r="AYK55" s="87"/>
      <c r="AYL55" s="87"/>
      <c r="AYM55" s="87"/>
      <c r="AYN55" s="87"/>
      <c r="AYO55" s="87"/>
      <c r="AYP55" s="87"/>
      <c r="AYQ55" s="87"/>
      <c r="AYR55" s="87"/>
      <c r="AYS55" s="87"/>
      <c r="AYT55" s="87"/>
      <c r="AYU55" s="87"/>
      <c r="AYV55" s="87"/>
      <c r="AYW55" s="87"/>
      <c r="AYX55" s="87"/>
      <c r="AYY55" s="87"/>
      <c r="AYZ55" s="87"/>
      <c r="AZA55" s="87"/>
      <c r="AZB55" s="87"/>
      <c r="AZC55" s="87"/>
      <c r="AZD55" s="87"/>
      <c r="AZE55" s="87"/>
      <c r="AZF55" s="87"/>
      <c r="AZG55" s="87"/>
      <c r="AZH55" s="87"/>
      <c r="AZI55" s="87"/>
      <c r="AZJ55" s="87"/>
      <c r="AZK55" s="87"/>
      <c r="AZL55" s="87"/>
      <c r="AZM55" s="87"/>
      <c r="AZN55" s="87"/>
      <c r="AZO55" s="87"/>
      <c r="AZP55" s="87"/>
      <c r="AZQ55" s="87"/>
      <c r="AZR55" s="87"/>
      <c r="AZS55" s="87"/>
      <c r="AZT55" s="87"/>
      <c r="AZU55" s="87"/>
      <c r="AZV55" s="87"/>
      <c r="AZW55" s="87"/>
      <c r="AZX55" s="87"/>
      <c r="AZY55" s="87"/>
      <c r="AZZ55" s="87"/>
      <c r="BAA55" s="87"/>
      <c r="BAB55" s="87"/>
      <c r="BAC55" s="87"/>
      <c r="BAD55" s="87"/>
      <c r="BAE55" s="87"/>
      <c r="BAF55" s="87"/>
      <c r="BAG55" s="87"/>
      <c r="BAH55" s="87"/>
      <c r="BAI55" s="87"/>
      <c r="BAJ55" s="87"/>
      <c r="BAK55" s="87"/>
      <c r="BAL55" s="87"/>
      <c r="BAM55" s="87"/>
      <c r="BAN55" s="87"/>
      <c r="BAO55" s="87"/>
      <c r="BAP55" s="87"/>
      <c r="BAQ55" s="87"/>
      <c r="BAR55" s="87"/>
      <c r="BAS55" s="87"/>
      <c r="BAT55" s="87"/>
      <c r="BAU55" s="87"/>
      <c r="BAV55" s="87"/>
      <c r="BAW55" s="87"/>
      <c r="BAX55" s="87"/>
      <c r="BAY55" s="87"/>
      <c r="BAZ55" s="87"/>
      <c r="BBA55" s="87"/>
      <c r="BBB55" s="87"/>
      <c r="BBC55" s="87"/>
      <c r="BBD55" s="87"/>
      <c r="BBE55" s="87"/>
      <c r="BBF55" s="87"/>
      <c r="BBG55" s="87"/>
      <c r="BBH55" s="87"/>
      <c r="BBI55" s="87"/>
      <c r="BBJ55" s="87"/>
      <c r="BBK55" s="87"/>
      <c r="BBL55" s="87"/>
      <c r="BBM55" s="87"/>
      <c r="BBN55" s="87"/>
      <c r="BBO55" s="87"/>
      <c r="BBP55" s="87"/>
      <c r="BBQ55" s="87"/>
      <c r="BBR55" s="87"/>
      <c r="BBS55" s="87"/>
      <c r="BBT55" s="87"/>
      <c r="BBU55" s="87"/>
      <c r="BBV55" s="87"/>
      <c r="BBW55" s="87"/>
      <c r="BBX55" s="87"/>
      <c r="BBY55" s="87"/>
      <c r="BBZ55" s="87"/>
      <c r="BCA55" s="87"/>
      <c r="BCB55" s="87"/>
      <c r="BCC55" s="87"/>
      <c r="BCD55" s="87"/>
      <c r="BCE55" s="87"/>
      <c r="BCF55" s="87"/>
      <c r="BCG55" s="87"/>
      <c r="BCH55" s="87"/>
      <c r="BCI55" s="87"/>
      <c r="BCJ55" s="87"/>
      <c r="BCK55" s="87"/>
      <c r="BCL55" s="87"/>
      <c r="BCM55" s="87"/>
      <c r="BCN55" s="87"/>
      <c r="BCO55" s="87"/>
      <c r="BCP55" s="87"/>
      <c r="BCQ55" s="87"/>
      <c r="BCR55" s="87"/>
      <c r="BCS55" s="87"/>
      <c r="BCT55" s="87"/>
      <c r="BCU55" s="87"/>
      <c r="BCV55" s="87"/>
      <c r="BCW55" s="87"/>
      <c r="BCX55" s="87"/>
      <c r="BCY55" s="87"/>
      <c r="BCZ55" s="87"/>
      <c r="BDA55" s="87"/>
      <c r="BDB55" s="87"/>
      <c r="BDC55" s="87"/>
      <c r="BDD55" s="87"/>
      <c r="BDE55" s="87"/>
      <c r="BDF55" s="87"/>
      <c r="BDG55" s="87"/>
      <c r="BDH55" s="87"/>
      <c r="BDI55" s="87"/>
      <c r="BDJ55" s="87"/>
      <c r="BDK55" s="87"/>
      <c r="BDL55" s="87"/>
      <c r="BDM55" s="87"/>
      <c r="BDN55" s="87"/>
      <c r="BDO55" s="87"/>
      <c r="BDP55" s="87"/>
      <c r="BDQ55" s="87"/>
      <c r="BDR55" s="87"/>
      <c r="BDS55" s="87"/>
      <c r="BDT55" s="87"/>
      <c r="BDU55" s="87"/>
      <c r="BDV55" s="87"/>
      <c r="BDW55" s="87"/>
      <c r="BDX55" s="87"/>
      <c r="BDY55" s="87"/>
      <c r="BDZ55" s="87"/>
      <c r="BEA55" s="87"/>
      <c r="BEB55" s="87"/>
      <c r="BEC55" s="87"/>
      <c r="BED55" s="87"/>
      <c r="BEE55" s="87"/>
      <c r="BEF55" s="87"/>
      <c r="BEG55" s="87"/>
      <c r="BEH55" s="87"/>
      <c r="BEI55" s="87"/>
      <c r="BEJ55" s="87"/>
      <c r="BEK55" s="87"/>
      <c r="BEL55" s="87"/>
      <c r="BEM55" s="87"/>
      <c r="BEN55" s="87"/>
      <c r="BEO55" s="87"/>
      <c r="BEP55" s="87"/>
      <c r="BEQ55" s="87"/>
      <c r="BER55" s="87"/>
      <c r="BES55" s="87"/>
      <c r="BET55" s="87"/>
      <c r="BEU55" s="87"/>
      <c r="BEV55" s="87"/>
      <c r="BEW55" s="87"/>
      <c r="BEX55" s="87"/>
      <c r="BEY55" s="87"/>
      <c r="BEZ55" s="87"/>
      <c r="BFA55" s="87"/>
      <c r="BFB55" s="87"/>
      <c r="BFC55" s="87"/>
      <c r="BFD55" s="87"/>
      <c r="BFE55" s="87"/>
      <c r="BFF55" s="87"/>
      <c r="BFG55" s="87"/>
      <c r="BFH55" s="87"/>
      <c r="BFI55" s="87"/>
      <c r="BFJ55" s="87"/>
      <c r="BFK55" s="87"/>
      <c r="BFL55" s="87"/>
      <c r="BFM55" s="87"/>
      <c r="BFN55" s="87"/>
      <c r="BFO55" s="87"/>
      <c r="BFP55" s="87"/>
      <c r="BFQ55" s="87"/>
      <c r="BFR55" s="87"/>
      <c r="BFS55" s="87"/>
      <c r="BFT55" s="87"/>
      <c r="BFU55" s="87"/>
      <c r="BFV55" s="87"/>
      <c r="BFW55" s="87"/>
      <c r="BFX55" s="87"/>
      <c r="BFY55" s="87"/>
      <c r="BFZ55" s="87"/>
      <c r="BGA55" s="87"/>
      <c r="BGB55" s="87"/>
      <c r="BGC55" s="87"/>
      <c r="BGD55" s="87"/>
      <c r="BGE55" s="87"/>
      <c r="BGF55" s="87"/>
      <c r="BGG55" s="87"/>
      <c r="BGH55" s="87"/>
      <c r="BGI55" s="87"/>
      <c r="BGJ55" s="87"/>
      <c r="BGK55" s="87"/>
      <c r="BGL55" s="87"/>
      <c r="BGM55" s="87"/>
      <c r="BGN55" s="87"/>
      <c r="BGO55" s="87"/>
      <c r="BGP55" s="87"/>
      <c r="BGQ55" s="87"/>
      <c r="BGR55" s="87"/>
      <c r="BGS55" s="87"/>
      <c r="BGT55" s="87"/>
      <c r="BGU55" s="87"/>
      <c r="BGV55" s="87"/>
      <c r="BGW55" s="87"/>
      <c r="BGX55" s="87"/>
      <c r="BGY55" s="87"/>
      <c r="BGZ55" s="87"/>
      <c r="BHA55" s="87"/>
      <c r="BHB55" s="87"/>
      <c r="BHC55" s="87"/>
      <c r="BHD55" s="87"/>
      <c r="BHE55" s="87"/>
      <c r="BHF55" s="87"/>
      <c r="BHG55" s="87"/>
      <c r="BHH55" s="87"/>
      <c r="BHI55" s="87"/>
      <c r="BHJ55" s="87"/>
      <c r="BHK55" s="87"/>
      <c r="BHL55" s="87"/>
      <c r="BHM55" s="87"/>
      <c r="BHN55" s="87"/>
      <c r="BHO55" s="87"/>
      <c r="BHP55" s="87"/>
      <c r="BHQ55" s="87"/>
      <c r="BHR55" s="87"/>
      <c r="BHS55" s="87"/>
      <c r="BHT55" s="87"/>
      <c r="BHU55" s="87"/>
      <c r="BHV55" s="87"/>
      <c r="BHW55" s="87"/>
      <c r="BHX55" s="87"/>
      <c r="BHY55" s="87"/>
      <c r="BHZ55" s="87"/>
      <c r="BIA55" s="87"/>
      <c r="BIB55" s="87"/>
      <c r="BIC55" s="87"/>
      <c r="BID55" s="87"/>
      <c r="BIE55" s="87"/>
      <c r="BIF55" s="87"/>
      <c r="BIG55" s="87"/>
      <c r="BIH55" s="87"/>
      <c r="BII55" s="87"/>
      <c r="BIJ55" s="87"/>
      <c r="BIK55" s="87"/>
      <c r="BIL55" s="87"/>
      <c r="BIM55" s="87"/>
      <c r="BIN55" s="87"/>
      <c r="BIO55" s="87"/>
      <c r="BIP55" s="87"/>
      <c r="BIQ55" s="87"/>
      <c r="BIR55" s="87"/>
      <c r="BIS55" s="87"/>
      <c r="BIT55" s="87"/>
      <c r="BIU55" s="87"/>
      <c r="BIV55" s="87"/>
      <c r="BIW55" s="87"/>
      <c r="BIX55" s="87"/>
      <c r="BIY55" s="87"/>
      <c r="BIZ55" s="87"/>
      <c r="BJA55" s="87"/>
      <c r="BJB55" s="87"/>
      <c r="BJC55" s="87"/>
      <c r="BJD55" s="87"/>
      <c r="BJE55" s="87"/>
      <c r="BJF55" s="87"/>
      <c r="BJG55" s="87"/>
      <c r="BJH55" s="87"/>
      <c r="BJI55" s="87"/>
      <c r="BJJ55" s="87"/>
      <c r="BJK55" s="87"/>
      <c r="BJL55" s="87"/>
      <c r="BJM55" s="87"/>
      <c r="BJN55" s="87"/>
      <c r="BJO55" s="87"/>
      <c r="BJP55" s="87"/>
      <c r="BJQ55" s="87"/>
      <c r="BJR55" s="87"/>
      <c r="BJS55" s="87"/>
      <c r="BJT55" s="87"/>
      <c r="BJU55" s="87"/>
      <c r="BJV55" s="87"/>
      <c r="BJW55" s="87"/>
      <c r="BJX55" s="87"/>
      <c r="BJY55" s="87"/>
      <c r="BJZ55" s="87"/>
      <c r="BKA55" s="87"/>
      <c r="BKB55" s="87"/>
      <c r="BKC55" s="87"/>
      <c r="BKD55" s="87"/>
      <c r="BKE55" s="87"/>
      <c r="BKF55" s="87"/>
      <c r="BKG55" s="87"/>
      <c r="BKH55" s="87"/>
      <c r="BKI55" s="87"/>
      <c r="BKJ55" s="87"/>
      <c r="BKK55" s="87"/>
      <c r="BKL55" s="87"/>
      <c r="BKM55" s="87"/>
      <c r="BKN55" s="87"/>
      <c r="BKO55" s="87"/>
      <c r="BKP55" s="87"/>
      <c r="BKQ55" s="87"/>
      <c r="BKR55" s="87"/>
      <c r="BKS55" s="87"/>
      <c r="BKT55" s="87"/>
      <c r="BKU55" s="87"/>
      <c r="BKV55" s="87"/>
      <c r="BKW55" s="87"/>
      <c r="BKX55" s="87"/>
      <c r="BKY55" s="87"/>
      <c r="BKZ55" s="87"/>
      <c r="BLA55" s="87"/>
      <c r="BLB55" s="87"/>
      <c r="BLC55" s="87"/>
      <c r="BLD55" s="87"/>
      <c r="BLE55" s="87"/>
      <c r="BLF55" s="87"/>
      <c r="BLG55" s="87"/>
      <c r="BLH55" s="87"/>
      <c r="BLI55" s="87"/>
      <c r="BLJ55" s="87"/>
      <c r="BLK55" s="87"/>
      <c r="BLL55" s="87"/>
      <c r="BLM55" s="87"/>
      <c r="BLN55" s="87"/>
      <c r="BLO55" s="87"/>
      <c r="BLP55" s="87"/>
      <c r="BLQ55" s="87"/>
      <c r="BLR55" s="87"/>
      <c r="BLS55" s="87"/>
      <c r="BLT55" s="87"/>
      <c r="BLU55" s="87"/>
      <c r="BLV55" s="87"/>
      <c r="BLW55" s="87"/>
      <c r="BLX55" s="87"/>
      <c r="BLY55" s="87"/>
      <c r="BLZ55" s="87"/>
      <c r="BMA55" s="87"/>
      <c r="BMB55" s="87"/>
      <c r="BMC55" s="87"/>
      <c r="BMD55" s="87"/>
      <c r="BME55" s="87"/>
      <c r="BMF55" s="87"/>
      <c r="BMG55" s="87"/>
      <c r="BMH55" s="87"/>
      <c r="BMI55" s="87"/>
      <c r="BMJ55" s="87"/>
      <c r="BMK55" s="87"/>
      <c r="BML55" s="87"/>
      <c r="BMM55" s="87"/>
      <c r="BMN55" s="87"/>
      <c r="BMO55" s="87"/>
      <c r="BMP55" s="87"/>
      <c r="BMQ55" s="87"/>
      <c r="BMR55" s="87"/>
      <c r="BMS55" s="87"/>
      <c r="BMT55" s="87"/>
      <c r="BMU55" s="87"/>
      <c r="BMV55" s="87"/>
      <c r="BMW55" s="87"/>
      <c r="BMX55" s="87"/>
      <c r="BMY55" s="87"/>
      <c r="BMZ55" s="87"/>
      <c r="BNA55" s="87"/>
      <c r="BNB55" s="87"/>
      <c r="BNC55" s="87"/>
      <c r="BND55" s="87"/>
      <c r="BNE55" s="87"/>
      <c r="BNF55" s="87"/>
      <c r="BNG55" s="87"/>
      <c r="BNH55" s="87"/>
      <c r="BNI55" s="87"/>
      <c r="BNJ55" s="87"/>
      <c r="BNK55" s="87"/>
      <c r="BNL55" s="87"/>
      <c r="BNM55" s="87"/>
      <c r="BNN55" s="87"/>
      <c r="BNO55" s="87"/>
      <c r="BNP55" s="87"/>
      <c r="BNQ55" s="87"/>
      <c r="BNR55" s="87"/>
      <c r="BNS55" s="87"/>
      <c r="BNT55" s="87"/>
      <c r="BNU55" s="87"/>
      <c r="BNV55" s="87"/>
      <c r="BNW55" s="87"/>
      <c r="BNX55" s="87"/>
      <c r="BNY55" s="87"/>
      <c r="BNZ55" s="87"/>
      <c r="BOA55" s="87"/>
      <c r="BOB55" s="87"/>
      <c r="BOC55" s="87"/>
      <c r="BOD55" s="87"/>
      <c r="BOE55" s="87"/>
      <c r="BOF55" s="87"/>
      <c r="BOG55" s="87"/>
      <c r="BOH55" s="87"/>
      <c r="BOI55" s="87"/>
      <c r="BOJ55" s="87"/>
      <c r="BOK55" s="87"/>
      <c r="BOL55" s="87"/>
      <c r="BOM55" s="87"/>
      <c r="BON55" s="87"/>
      <c r="BOO55" s="87"/>
      <c r="BOP55" s="87"/>
      <c r="BOQ55" s="87"/>
      <c r="BOR55" s="87"/>
      <c r="BOS55" s="87"/>
      <c r="BOT55" s="87"/>
      <c r="BOU55" s="87"/>
      <c r="BOV55" s="87"/>
      <c r="BOW55" s="87"/>
      <c r="BOX55" s="87"/>
      <c r="BOY55" s="87"/>
      <c r="BOZ55" s="87"/>
      <c r="BPA55" s="87"/>
      <c r="BPB55" s="87"/>
      <c r="BPC55" s="87"/>
      <c r="BPD55" s="87"/>
      <c r="BPE55" s="87"/>
      <c r="BPF55" s="87"/>
      <c r="BPG55" s="87"/>
      <c r="BPH55" s="87"/>
      <c r="BPI55" s="87"/>
      <c r="BPJ55" s="87"/>
      <c r="BPK55" s="87"/>
      <c r="BPL55" s="87"/>
      <c r="BPM55" s="87"/>
      <c r="BPN55" s="87"/>
      <c r="BPO55" s="87"/>
      <c r="BPP55" s="87"/>
      <c r="BPQ55" s="87"/>
      <c r="BPR55" s="87"/>
      <c r="BPS55" s="87"/>
      <c r="BPT55" s="87"/>
      <c r="BPU55" s="87"/>
      <c r="BPV55" s="87"/>
      <c r="BPW55" s="87"/>
      <c r="BPX55" s="87"/>
      <c r="BPY55" s="87"/>
      <c r="BPZ55" s="87"/>
      <c r="BQA55" s="87"/>
      <c r="BQB55" s="87"/>
      <c r="BQC55" s="87"/>
      <c r="BQD55" s="87"/>
      <c r="BQE55" s="87"/>
      <c r="BQF55" s="87"/>
      <c r="BQG55" s="87"/>
      <c r="BQH55" s="87"/>
      <c r="BQI55" s="87"/>
      <c r="BQJ55" s="87"/>
      <c r="BQK55" s="87"/>
      <c r="BQL55" s="87"/>
      <c r="BQM55" s="87"/>
      <c r="BQN55" s="87"/>
      <c r="BQO55" s="87"/>
      <c r="BQP55" s="87"/>
      <c r="BQQ55" s="87"/>
      <c r="BQR55" s="87"/>
      <c r="BQS55" s="87"/>
      <c r="BQT55" s="87"/>
      <c r="BQU55" s="87"/>
      <c r="BQV55" s="87"/>
      <c r="BQW55" s="87"/>
      <c r="BQX55" s="87"/>
      <c r="BQY55" s="87"/>
      <c r="BQZ55" s="87"/>
      <c r="BRA55" s="87"/>
      <c r="BRB55" s="87"/>
      <c r="BRC55" s="87"/>
      <c r="BRD55" s="87"/>
      <c r="BRE55" s="87"/>
      <c r="BRF55" s="87"/>
      <c r="BRG55" s="87"/>
      <c r="BRH55" s="87"/>
      <c r="BRI55" s="87"/>
      <c r="BRJ55" s="87"/>
      <c r="BRK55" s="87"/>
      <c r="BRL55" s="87"/>
      <c r="BRM55" s="87"/>
      <c r="BRN55" s="87"/>
      <c r="BRO55" s="87"/>
      <c r="BRP55" s="87"/>
      <c r="BRQ55" s="87"/>
      <c r="BRR55" s="87"/>
      <c r="BRS55" s="87"/>
      <c r="BRT55" s="87"/>
      <c r="BRU55" s="87"/>
      <c r="BRV55" s="87"/>
      <c r="BRW55" s="87"/>
      <c r="BRX55" s="87"/>
      <c r="BRY55" s="87"/>
      <c r="BRZ55" s="87"/>
      <c r="BSA55" s="87"/>
      <c r="BSB55" s="87"/>
      <c r="BSC55" s="87"/>
      <c r="BSD55" s="87"/>
      <c r="BSE55" s="87"/>
      <c r="BSF55" s="87"/>
      <c r="BSG55" s="87"/>
      <c r="BSH55" s="87"/>
      <c r="BSI55" s="87"/>
      <c r="BSJ55" s="87"/>
      <c r="BSK55" s="87"/>
      <c r="BSL55" s="87"/>
      <c r="BSM55" s="87"/>
      <c r="BSN55" s="87"/>
      <c r="BSO55" s="87"/>
      <c r="BSP55" s="87"/>
      <c r="BSQ55" s="87"/>
      <c r="BSR55" s="87"/>
      <c r="BSS55" s="87"/>
      <c r="BST55" s="87"/>
      <c r="BSU55" s="87"/>
      <c r="BSV55" s="87"/>
      <c r="BSW55" s="87"/>
      <c r="BSX55" s="87"/>
      <c r="BSY55" s="87"/>
      <c r="BSZ55" s="87"/>
      <c r="BTA55" s="87"/>
      <c r="BTB55" s="87"/>
      <c r="BTC55" s="87"/>
      <c r="BTD55" s="87"/>
      <c r="BTE55" s="87"/>
      <c r="BTF55" s="87"/>
      <c r="BTG55" s="87"/>
      <c r="BTH55" s="87"/>
      <c r="BTI55" s="87"/>
      <c r="BTJ55" s="87"/>
      <c r="BTK55" s="87"/>
      <c r="BTL55" s="87"/>
      <c r="BTM55" s="87"/>
      <c r="BTN55" s="87"/>
      <c r="BTO55" s="87"/>
      <c r="BTP55" s="87"/>
      <c r="BTQ55" s="87"/>
      <c r="BTR55" s="87"/>
      <c r="BTS55" s="87"/>
      <c r="BTT55" s="87"/>
      <c r="BTU55" s="87"/>
      <c r="BTV55" s="87"/>
      <c r="BTW55" s="87"/>
      <c r="BTX55" s="87"/>
      <c r="BTY55" s="87"/>
      <c r="BTZ55" s="87"/>
      <c r="BUA55" s="87"/>
      <c r="BUB55" s="87"/>
      <c r="BUC55" s="87"/>
      <c r="BUD55" s="87"/>
      <c r="BUE55" s="87"/>
      <c r="BUF55" s="87"/>
      <c r="BUG55" s="87"/>
      <c r="BUH55" s="87"/>
      <c r="BUI55" s="87"/>
      <c r="BUJ55" s="87"/>
      <c r="BUK55" s="87"/>
      <c r="BUL55" s="87"/>
      <c r="BUM55" s="87"/>
      <c r="BUN55" s="87"/>
      <c r="BUO55" s="87"/>
      <c r="BUP55" s="87"/>
      <c r="BUQ55" s="87"/>
      <c r="BUR55" s="87"/>
      <c r="BUS55" s="87"/>
      <c r="BUT55" s="87"/>
      <c r="BUU55" s="87"/>
      <c r="BUV55" s="87"/>
      <c r="BUW55" s="87"/>
      <c r="BUX55" s="87"/>
      <c r="BUY55" s="87"/>
      <c r="BUZ55" s="87"/>
      <c r="BVA55" s="87"/>
      <c r="BVB55" s="87"/>
      <c r="BVC55" s="87"/>
      <c r="BVD55" s="87"/>
      <c r="BVE55" s="87"/>
      <c r="BVF55" s="87"/>
      <c r="BVG55" s="87"/>
      <c r="BVH55" s="87"/>
      <c r="BVI55" s="87"/>
      <c r="BVJ55" s="87"/>
      <c r="BVK55" s="87"/>
      <c r="BVL55" s="87"/>
      <c r="BVM55" s="87"/>
      <c r="BVN55" s="87"/>
      <c r="BVO55" s="87"/>
      <c r="BVP55" s="87"/>
      <c r="BVQ55" s="87"/>
      <c r="BVR55" s="87"/>
      <c r="BVS55" s="87"/>
      <c r="BVT55" s="87"/>
      <c r="BVU55" s="87"/>
      <c r="BVV55" s="87"/>
      <c r="BVW55" s="87"/>
      <c r="BVX55" s="87"/>
      <c r="BVY55" s="87"/>
      <c r="BVZ55" s="87"/>
      <c r="BWA55" s="87"/>
      <c r="BWB55" s="87"/>
      <c r="BWC55" s="87"/>
      <c r="BWD55" s="87"/>
      <c r="BWE55" s="87"/>
      <c r="BWF55" s="87"/>
      <c r="BWG55" s="87"/>
      <c r="BWH55" s="87"/>
      <c r="BWI55" s="87"/>
      <c r="BWJ55" s="87"/>
      <c r="BWK55" s="87"/>
      <c r="BWL55" s="87"/>
      <c r="BWM55" s="87"/>
      <c r="BWN55" s="87"/>
      <c r="BWO55" s="87"/>
      <c r="BWP55" s="87"/>
      <c r="BWQ55" s="87"/>
      <c r="BWR55" s="87"/>
      <c r="BWS55" s="87"/>
      <c r="BWT55" s="87"/>
      <c r="BWU55" s="87"/>
      <c r="BWV55" s="87"/>
      <c r="BWW55" s="87"/>
      <c r="BWX55" s="87"/>
      <c r="BWY55" s="87"/>
      <c r="BWZ55" s="87"/>
      <c r="BXA55" s="87"/>
      <c r="BXB55" s="87"/>
      <c r="BXC55" s="87"/>
      <c r="BXD55" s="87"/>
      <c r="BXE55" s="87"/>
      <c r="BXF55" s="87"/>
      <c r="BXG55" s="87"/>
      <c r="BXH55" s="87"/>
      <c r="BXI55" s="87"/>
      <c r="BXJ55" s="87"/>
      <c r="BXK55" s="87"/>
      <c r="BXL55" s="87"/>
      <c r="BXM55" s="87"/>
      <c r="BXN55" s="87"/>
      <c r="BXO55" s="87"/>
      <c r="BXP55" s="87"/>
      <c r="BXQ55" s="87"/>
      <c r="BXR55" s="87"/>
      <c r="BXS55" s="87"/>
      <c r="BXT55" s="87"/>
      <c r="BXU55" s="87"/>
      <c r="BXV55" s="87"/>
      <c r="BXW55" s="87"/>
      <c r="BXX55" s="87"/>
      <c r="BXY55" s="87"/>
      <c r="BXZ55" s="87"/>
      <c r="BYA55" s="87"/>
      <c r="BYB55" s="87"/>
      <c r="BYC55" s="87"/>
      <c r="BYD55" s="87"/>
      <c r="BYE55" s="87"/>
      <c r="BYF55" s="87"/>
      <c r="BYG55" s="87"/>
      <c r="BYH55" s="87"/>
      <c r="BYI55" s="87"/>
      <c r="BYJ55" s="87"/>
      <c r="BYK55" s="87"/>
      <c r="BYL55" s="87"/>
      <c r="BYM55" s="87"/>
      <c r="BYN55" s="87"/>
      <c r="BYO55" s="87"/>
      <c r="BYP55" s="87"/>
      <c r="BYQ55" s="87"/>
      <c r="BYR55" s="87"/>
      <c r="BYS55" s="87"/>
      <c r="BYT55" s="87"/>
      <c r="BYU55" s="87"/>
      <c r="BYV55" s="87"/>
      <c r="BYW55" s="87"/>
      <c r="BYX55" s="87"/>
      <c r="BYY55" s="87"/>
      <c r="BYZ55" s="87"/>
      <c r="BZA55" s="87"/>
      <c r="BZB55" s="87"/>
      <c r="BZC55" s="87"/>
      <c r="BZD55" s="87"/>
      <c r="BZE55" s="87"/>
      <c r="BZF55" s="87"/>
      <c r="BZG55" s="87"/>
      <c r="BZH55" s="87"/>
      <c r="BZI55" s="87"/>
      <c r="BZJ55" s="87"/>
      <c r="BZK55" s="87"/>
      <c r="BZL55" s="87"/>
      <c r="BZM55" s="87"/>
      <c r="BZN55" s="87"/>
      <c r="BZO55" s="87"/>
      <c r="BZP55" s="87"/>
      <c r="BZQ55" s="87"/>
      <c r="BZR55" s="87"/>
      <c r="BZS55" s="87"/>
      <c r="BZT55" s="87"/>
      <c r="BZU55" s="87"/>
      <c r="BZV55" s="87"/>
      <c r="BZW55" s="87"/>
      <c r="BZX55" s="87"/>
      <c r="BZY55" s="87"/>
      <c r="BZZ55" s="87"/>
      <c r="CAA55" s="87"/>
      <c r="CAB55" s="87"/>
      <c r="CAC55" s="87"/>
      <c r="CAD55" s="87"/>
      <c r="CAE55" s="87"/>
      <c r="CAF55" s="87"/>
      <c r="CAG55" s="87"/>
      <c r="CAH55" s="87"/>
      <c r="CAI55" s="87"/>
      <c r="CAJ55" s="87"/>
      <c r="CAK55" s="87"/>
      <c r="CAL55" s="87"/>
      <c r="CAM55" s="87"/>
      <c r="CAN55" s="87"/>
      <c r="CAO55" s="87"/>
      <c r="CAP55" s="87"/>
      <c r="CAQ55" s="87"/>
      <c r="CAR55" s="87"/>
      <c r="CAS55" s="87"/>
      <c r="CAT55" s="87"/>
      <c r="CAU55" s="87"/>
      <c r="CAV55" s="87"/>
      <c r="CAW55" s="87"/>
      <c r="CAX55" s="87"/>
      <c r="CAY55" s="87"/>
      <c r="CAZ55" s="87"/>
      <c r="CBA55" s="87"/>
      <c r="CBB55" s="87"/>
      <c r="CBC55" s="87"/>
      <c r="CBD55" s="87"/>
      <c r="CBE55" s="87"/>
      <c r="CBF55" s="87"/>
      <c r="CBG55" s="87"/>
      <c r="CBH55" s="87"/>
      <c r="CBI55" s="87"/>
      <c r="CBJ55" s="87"/>
      <c r="CBK55" s="87"/>
      <c r="CBL55" s="87"/>
      <c r="CBM55" s="87"/>
      <c r="CBN55" s="87"/>
      <c r="CBO55" s="87"/>
      <c r="CBP55" s="87"/>
      <c r="CBQ55" s="87"/>
      <c r="CBR55" s="87"/>
      <c r="CBS55" s="87"/>
      <c r="CBT55" s="87"/>
      <c r="CBU55" s="87"/>
      <c r="CBV55" s="87"/>
      <c r="CBW55" s="87"/>
      <c r="CBX55" s="87"/>
      <c r="CBY55" s="87"/>
      <c r="CBZ55" s="87"/>
      <c r="CCA55" s="87"/>
      <c r="CCB55" s="87"/>
      <c r="CCC55" s="87"/>
      <c r="CCD55" s="87"/>
      <c r="CCE55" s="87"/>
      <c r="CCF55" s="87"/>
      <c r="CCG55" s="87"/>
      <c r="CCH55" s="87"/>
      <c r="CCI55" s="87"/>
      <c r="CCJ55" s="87"/>
      <c r="CCK55" s="87"/>
      <c r="CCL55" s="87"/>
      <c r="CCM55" s="87"/>
      <c r="CCN55" s="87"/>
      <c r="CCO55" s="87"/>
      <c r="CCP55" s="87"/>
      <c r="CCQ55" s="87"/>
      <c r="CCR55" s="87"/>
      <c r="CCS55" s="87"/>
      <c r="CCT55" s="87"/>
      <c r="CCU55" s="87"/>
      <c r="CCV55" s="87"/>
      <c r="CCW55" s="87"/>
      <c r="CCX55" s="87"/>
      <c r="CCY55" s="87"/>
      <c r="CCZ55" s="87"/>
      <c r="CDA55" s="87"/>
      <c r="CDB55" s="87"/>
      <c r="CDC55" s="87"/>
      <c r="CDD55" s="87"/>
      <c r="CDE55" s="87"/>
      <c r="CDF55" s="87"/>
      <c r="CDG55" s="87"/>
      <c r="CDH55" s="87"/>
      <c r="CDI55" s="87"/>
      <c r="CDJ55" s="87"/>
      <c r="CDK55" s="87"/>
      <c r="CDL55" s="87"/>
      <c r="CDM55" s="87"/>
      <c r="CDN55" s="87"/>
      <c r="CDO55" s="87"/>
      <c r="CDP55" s="87"/>
      <c r="CDQ55" s="87"/>
      <c r="CDR55" s="87"/>
      <c r="CDS55" s="87"/>
      <c r="CDT55" s="87"/>
      <c r="CDU55" s="87"/>
      <c r="CDV55" s="87"/>
      <c r="CDW55" s="87"/>
      <c r="CDX55" s="87"/>
      <c r="CDY55" s="87"/>
      <c r="CDZ55" s="87"/>
      <c r="CEA55" s="87"/>
      <c r="CEB55" s="87"/>
      <c r="CEC55" s="87"/>
      <c r="CED55" s="87"/>
      <c r="CEE55" s="87"/>
      <c r="CEF55" s="87"/>
      <c r="CEG55" s="87"/>
      <c r="CEH55" s="87"/>
      <c r="CEI55" s="87"/>
      <c r="CEJ55" s="87"/>
      <c r="CEK55" s="87"/>
      <c r="CEL55" s="87"/>
      <c r="CEM55" s="87"/>
      <c r="CEN55" s="87"/>
      <c r="CEO55" s="87"/>
      <c r="CEP55" s="87"/>
      <c r="CEQ55" s="87"/>
      <c r="CER55" s="87"/>
      <c r="CES55" s="87"/>
      <c r="CET55" s="87"/>
      <c r="CEU55" s="87"/>
      <c r="CEV55" s="87"/>
      <c r="CEW55" s="87"/>
      <c r="CEX55" s="87"/>
      <c r="CEY55" s="87"/>
      <c r="CEZ55" s="87"/>
      <c r="CFA55" s="87"/>
      <c r="CFB55" s="87"/>
      <c r="CFC55" s="87"/>
      <c r="CFD55" s="87"/>
      <c r="CFE55" s="87"/>
      <c r="CFF55" s="87"/>
      <c r="CFG55" s="87"/>
      <c r="CFH55" s="87"/>
      <c r="CFI55" s="87"/>
      <c r="CFJ55" s="87"/>
      <c r="CFK55" s="87"/>
      <c r="CFL55" s="87"/>
      <c r="CFM55" s="87"/>
      <c r="CFN55" s="87"/>
      <c r="CFO55" s="87"/>
      <c r="CFP55" s="87"/>
      <c r="CFQ55" s="87"/>
      <c r="CFR55" s="87"/>
      <c r="CFS55" s="87"/>
      <c r="CFT55" s="87"/>
      <c r="CFU55" s="87"/>
      <c r="CFV55" s="87"/>
      <c r="CFW55" s="87"/>
      <c r="CFX55" s="87"/>
      <c r="CFY55" s="87"/>
      <c r="CFZ55" s="87"/>
      <c r="CGA55" s="87"/>
      <c r="CGB55" s="87"/>
      <c r="CGC55" s="87"/>
      <c r="CGD55" s="87"/>
      <c r="CGE55" s="87"/>
      <c r="CGF55" s="87"/>
      <c r="CGG55" s="87"/>
      <c r="CGH55" s="87"/>
      <c r="CGI55" s="87"/>
      <c r="CGJ55" s="87"/>
      <c r="CGK55" s="87"/>
      <c r="CGL55" s="87"/>
      <c r="CGM55" s="87"/>
      <c r="CGN55" s="87"/>
      <c r="CGO55" s="87"/>
      <c r="CGP55" s="87"/>
      <c r="CGQ55" s="87"/>
      <c r="CGR55" s="87"/>
      <c r="CGS55" s="87"/>
      <c r="CGT55" s="87"/>
      <c r="CGU55" s="87"/>
      <c r="CGV55" s="87"/>
      <c r="CGW55" s="87"/>
      <c r="CGX55" s="87"/>
      <c r="CGY55" s="87"/>
      <c r="CGZ55" s="87"/>
      <c r="CHA55" s="87"/>
      <c r="CHB55" s="87"/>
      <c r="CHC55" s="87"/>
      <c r="CHD55" s="87"/>
      <c r="CHE55" s="87"/>
      <c r="CHF55" s="87"/>
      <c r="CHG55" s="87"/>
      <c r="CHH55" s="87"/>
      <c r="CHI55" s="87"/>
      <c r="CHJ55" s="87"/>
      <c r="CHK55" s="87"/>
      <c r="CHL55" s="87"/>
      <c r="CHM55" s="87"/>
      <c r="CHN55" s="87"/>
      <c r="CHO55" s="87"/>
      <c r="CHP55" s="87"/>
      <c r="CHQ55" s="87"/>
      <c r="CHR55" s="87"/>
      <c r="CHS55" s="87"/>
      <c r="CHT55" s="87"/>
      <c r="CHU55" s="87"/>
      <c r="CHV55" s="87"/>
      <c r="CHW55" s="87"/>
      <c r="CHX55" s="87"/>
      <c r="CHY55" s="87"/>
      <c r="CHZ55" s="87"/>
      <c r="CIA55" s="87"/>
      <c r="CIB55" s="87"/>
      <c r="CIC55" s="87"/>
      <c r="CID55" s="87"/>
      <c r="CIE55" s="87"/>
      <c r="CIF55" s="87"/>
      <c r="CIG55" s="87"/>
      <c r="CIH55" s="87"/>
      <c r="CII55" s="87"/>
      <c r="CIJ55" s="87"/>
      <c r="CIK55" s="87"/>
      <c r="CIL55" s="87"/>
      <c r="CIM55" s="87"/>
      <c r="CIN55" s="87"/>
      <c r="CIO55" s="87"/>
      <c r="CIP55" s="87"/>
      <c r="CIQ55" s="87"/>
      <c r="CIR55" s="87"/>
      <c r="CIS55" s="87"/>
      <c r="CIT55" s="87"/>
      <c r="CIU55" s="87"/>
      <c r="CIV55" s="87"/>
      <c r="CIW55" s="87"/>
      <c r="CIX55" s="87"/>
      <c r="CIY55" s="87"/>
      <c r="CIZ55" s="87"/>
      <c r="CJA55" s="87"/>
      <c r="CJB55" s="87"/>
      <c r="CJC55" s="87"/>
      <c r="CJD55" s="87"/>
      <c r="CJE55" s="87"/>
      <c r="CJF55" s="87"/>
      <c r="CJG55" s="87"/>
      <c r="CJH55" s="87"/>
      <c r="CJI55" s="87"/>
      <c r="CJJ55" s="87"/>
      <c r="CJK55" s="87"/>
      <c r="CJL55" s="87"/>
      <c r="CJM55" s="87"/>
      <c r="CJN55" s="87"/>
      <c r="CJO55" s="87"/>
      <c r="CJP55" s="87"/>
      <c r="CJQ55" s="87"/>
      <c r="CJR55" s="87"/>
      <c r="CJS55" s="87"/>
      <c r="CJT55" s="87"/>
      <c r="CJU55" s="87"/>
      <c r="CJV55" s="87"/>
      <c r="CJW55" s="87"/>
      <c r="CJX55" s="87"/>
      <c r="CJY55" s="87"/>
      <c r="CJZ55" s="87"/>
      <c r="CKA55" s="87"/>
      <c r="CKB55" s="87"/>
      <c r="CKC55" s="87"/>
      <c r="CKD55" s="87"/>
      <c r="CKE55" s="87"/>
      <c r="CKF55" s="87"/>
      <c r="CKG55" s="87"/>
      <c r="CKH55" s="87"/>
      <c r="CKI55" s="87"/>
      <c r="CKJ55" s="87"/>
      <c r="CKK55" s="87"/>
      <c r="CKL55" s="87"/>
      <c r="CKM55" s="87"/>
      <c r="CKN55" s="87"/>
      <c r="CKO55" s="87"/>
      <c r="CKP55" s="87"/>
      <c r="CKQ55" s="87"/>
      <c r="CKR55" s="87"/>
      <c r="CKS55" s="87"/>
      <c r="CKT55" s="87"/>
      <c r="CKU55" s="87"/>
      <c r="CKV55" s="87"/>
      <c r="CKW55" s="87"/>
      <c r="CKX55" s="87"/>
      <c r="CKY55" s="87"/>
      <c r="CKZ55" s="87"/>
      <c r="CLA55" s="87"/>
      <c r="CLB55" s="87"/>
      <c r="CLC55" s="87"/>
      <c r="CLD55" s="87"/>
      <c r="CLE55" s="87"/>
      <c r="CLF55" s="87"/>
      <c r="CLG55" s="87"/>
      <c r="CLH55" s="87"/>
      <c r="CLI55" s="87"/>
      <c r="CLJ55" s="87"/>
      <c r="CLK55" s="87"/>
      <c r="CLL55" s="87"/>
      <c r="CLM55" s="87"/>
      <c r="CLN55" s="87"/>
      <c r="CLO55" s="87"/>
      <c r="CLP55" s="87"/>
      <c r="CLQ55" s="87"/>
      <c r="CLR55" s="87"/>
      <c r="CLS55" s="87"/>
      <c r="CLT55" s="87"/>
      <c r="CLU55" s="87"/>
      <c r="CLV55" s="87"/>
      <c r="CLW55" s="87"/>
      <c r="CLX55" s="87"/>
      <c r="CLY55" s="87"/>
      <c r="CLZ55" s="87"/>
      <c r="CMA55" s="87"/>
      <c r="CMB55" s="87"/>
      <c r="CMC55" s="87"/>
      <c r="CMD55" s="87"/>
      <c r="CME55" s="87"/>
      <c r="CMF55" s="87"/>
      <c r="CMG55" s="87"/>
      <c r="CMH55" s="87"/>
      <c r="CMI55" s="87"/>
      <c r="CMJ55" s="87"/>
      <c r="CMK55" s="87"/>
      <c r="CML55" s="87"/>
      <c r="CMM55" s="87"/>
      <c r="CMN55" s="87"/>
      <c r="CMO55" s="87"/>
      <c r="CMP55" s="87"/>
      <c r="CMQ55" s="87"/>
      <c r="CMR55" s="87"/>
      <c r="CMS55" s="87"/>
      <c r="CMT55" s="87"/>
      <c r="CMU55" s="87"/>
      <c r="CMV55" s="87"/>
      <c r="CMW55" s="87"/>
      <c r="CMX55" s="87"/>
      <c r="CMY55" s="87"/>
      <c r="CMZ55" s="87"/>
      <c r="CNA55" s="87"/>
      <c r="CNB55" s="87"/>
      <c r="CNC55" s="87"/>
      <c r="CND55" s="87"/>
      <c r="CNE55" s="87"/>
      <c r="CNF55" s="87"/>
      <c r="CNG55" s="87"/>
      <c r="CNH55" s="87"/>
      <c r="CNI55" s="87"/>
      <c r="CNJ55" s="87"/>
      <c r="CNK55" s="87"/>
      <c r="CNL55" s="87"/>
      <c r="CNM55" s="87"/>
      <c r="CNN55" s="87"/>
      <c r="CNO55" s="87"/>
      <c r="CNP55" s="87"/>
      <c r="CNQ55" s="87"/>
      <c r="CNR55" s="87"/>
      <c r="CNS55" s="87"/>
      <c r="CNT55" s="87"/>
      <c r="CNU55" s="87"/>
      <c r="CNV55" s="87"/>
      <c r="CNW55" s="87"/>
      <c r="CNX55" s="87"/>
      <c r="CNY55" s="87"/>
      <c r="CNZ55" s="87"/>
      <c r="COA55" s="87"/>
      <c r="COB55" s="87"/>
      <c r="COC55" s="87"/>
      <c r="COD55" s="87"/>
      <c r="COE55" s="87"/>
      <c r="COF55" s="87"/>
      <c r="COG55" s="87"/>
      <c r="COH55" s="87"/>
      <c r="COI55" s="87"/>
      <c r="COJ55" s="87"/>
      <c r="COK55" s="87"/>
      <c r="COL55" s="87"/>
      <c r="COM55" s="87"/>
      <c r="CON55" s="87"/>
      <c r="COO55" s="87"/>
      <c r="COP55" s="87"/>
      <c r="COQ55" s="87"/>
      <c r="COR55" s="87"/>
      <c r="COS55" s="87"/>
      <c r="COT55" s="87"/>
      <c r="COU55" s="87"/>
      <c r="COV55" s="87"/>
      <c r="COW55" s="87"/>
      <c r="COX55" s="87"/>
      <c r="COY55" s="87"/>
      <c r="COZ55" s="87"/>
      <c r="CPA55" s="87"/>
      <c r="CPB55" s="87"/>
      <c r="CPC55" s="87"/>
      <c r="CPD55" s="87"/>
      <c r="CPE55" s="87"/>
      <c r="CPF55" s="87"/>
      <c r="CPG55" s="87"/>
      <c r="CPH55" s="87"/>
      <c r="CPI55" s="87"/>
      <c r="CPJ55" s="87"/>
      <c r="CPK55" s="87"/>
      <c r="CPL55" s="87"/>
      <c r="CPM55" s="87"/>
      <c r="CPN55" s="87"/>
      <c r="CPO55" s="87"/>
      <c r="CPP55" s="87"/>
      <c r="CPQ55" s="87"/>
      <c r="CPR55" s="87"/>
      <c r="CPS55" s="87"/>
      <c r="CPT55" s="87"/>
      <c r="CPU55" s="87"/>
      <c r="CPV55" s="87"/>
      <c r="CPW55" s="87"/>
      <c r="CPX55" s="87"/>
      <c r="CPY55" s="87"/>
      <c r="CPZ55" s="87"/>
      <c r="CQA55" s="87"/>
      <c r="CQB55" s="87"/>
      <c r="CQC55" s="87"/>
      <c r="CQD55" s="87"/>
      <c r="CQE55" s="87"/>
      <c r="CQF55" s="87"/>
      <c r="CQG55" s="87"/>
      <c r="CQH55" s="87"/>
      <c r="CQI55" s="87"/>
      <c r="CQJ55" s="87"/>
      <c r="CQK55" s="87"/>
      <c r="CQL55" s="87"/>
      <c r="CQM55" s="87"/>
      <c r="CQN55" s="87"/>
      <c r="CQO55" s="87"/>
      <c r="CQP55" s="87"/>
      <c r="CQQ55" s="87"/>
      <c r="CQR55" s="87"/>
      <c r="CQS55" s="87"/>
      <c r="CQT55" s="87"/>
      <c r="CQU55" s="87"/>
      <c r="CQV55" s="87"/>
      <c r="CQW55" s="87"/>
      <c r="CQX55" s="87"/>
      <c r="CQY55" s="87"/>
      <c r="CQZ55" s="87"/>
      <c r="CRA55" s="87"/>
      <c r="CRB55" s="87"/>
      <c r="CRC55" s="87"/>
      <c r="CRD55" s="87"/>
      <c r="CRE55" s="87"/>
      <c r="CRF55" s="87"/>
      <c r="CRG55" s="87"/>
      <c r="CRH55" s="87"/>
      <c r="CRI55" s="87"/>
      <c r="CRJ55" s="87"/>
      <c r="CRK55" s="87"/>
      <c r="CRL55" s="87"/>
      <c r="CRM55" s="87"/>
      <c r="CRN55" s="87"/>
      <c r="CRO55" s="87"/>
      <c r="CRP55" s="87"/>
      <c r="CRQ55" s="87"/>
      <c r="CRR55" s="87"/>
      <c r="CRS55" s="87"/>
      <c r="CRT55" s="87"/>
      <c r="CRU55" s="87"/>
      <c r="CRV55" s="87"/>
      <c r="CRW55" s="87"/>
      <c r="CRX55" s="87"/>
      <c r="CRY55" s="87"/>
      <c r="CRZ55" s="87"/>
      <c r="CSA55" s="87"/>
      <c r="CSB55" s="87"/>
      <c r="CSC55" s="87"/>
      <c r="CSD55" s="87"/>
      <c r="CSE55" s="87"/>
      <c r="CSF55" s="87"/>
      <c r="CSG55" s="87"/>
      <c r="CSH55" s="87"/>
      <c r="CSI55" s="87"/>
      <c r="CSJ55" s="87"/>
      <c r="CSK55" s="87"/>
      <c r="CSL55" s="87"/>
      <c r="CSM55" s="87"/>
      <c r="CSN55" s="87"/>
      <c r="CSO55" s="87"/>
      <c r="CSP55" s="87"/>
      <c r="CSQ55" s="87"/>
      <c r="CSR55" s="87"/>
      <c r="CSS55" s="87"/>
      <c r="CST55" s="87"/>
      <c r="CSU55" s="87"/>
      <c r="CSV55" s="87"/>
      <c r="CSW55" s="87"/>
      <c r="CSX55" s="87"/>
      <c r="CSY55" s="87"/>
      <c r="CSZ55" s="87"/>
      <c r="CTA55" s="87"/>
      <c r="CTB55" s="87"/>
      <c r="CTC55" s="87"/>
      <c r="CTD55" s="87"/>
      <c r="CTE55" s="87"/>
      <c r="CTF55" s="87"/>
      <c r="CTG55" s="87"/>
      <c r="CTH55" s="87"/>
      <c r="CTI55" s="87"/>
      <c r="CTJ55" s="87"/>
      <c r="CTK55" s="87"/>
      <c r="CTL55" s="87"/>
      <c r="CTM55" s="87"/>
      <c r="CTN55" s="87"/>
      <c r="CTO55" s="87"/>
      <c r="CTP55" s="87"/>
      <c r="CTQ55" s="87"/>
      <c r="CTR55" s="87"/>
      <c r="CTS55" s="87"/>
      <c r="CTT55" s="87"/>
      <c r="CTU55" s="87"/>
      <c r="CTV55" s="87"/>
      <c r="CTW55" s="87"/>
      <c r="CTX55" s="87"/>
      <c r="CTY55" s="87"/>
      <c r="CTZ55" s="87"/>
      <c r="CUA55" s="87"/>
      <c r="CUB55" s="87"/>
      <c r="CUC55" s="87"/>
      <c r="CUD55" s="87"/>
      <c r="CUE55" s="87"/>
      <c r="CUF55" s="87"/>
      <c r="CUG55" s="87"/>
      <c r="CUH55" s="87"/>
      <c r="CUI55" s="87"/>
      <c r="CUJ55" s="87"/>
      <c r="CUK55" s="87"/>
      <c r="CUL55" s="87"/>
      <c r="CUM55" s="87"/>
      <c r="CUN55" s="87"/>
      <c r="CUO55" s="87"/>
      <c r="CUP55" s="87"/>
      <c r="CUQ55" s="87"/>
      <c r="CUR55" s="87"/>
      <c r="CUS55" s="87"/>
      <c r="CUT55" s="87"/>
      <c r="CUU55" s="87"/>
      <c r="CUV55" s="87"/>
      <c r="CUW55" s="87"/>
      <c r="CUX55" s="87"/>
      <c r="CUY55" s="87"/>
      <c r="CUZ55" s="87"/>
      <c r="CVA55" s="87"/>
      <c r="CVB55" s="87"/>
      <c r="CVC55" s="87"/>
      <c r="CVD55" s="87"/>
      <c r="CVE55" s="87"/>
      <c r="CVF55" s="87"/>
      <c r="CVG55" s="87"/>
      <c r="CVH55" s="87"/>
      <c r="CVI55" s="87"/>
      <c r="CVJ55" s="87"/>
      <c r="CVK55" s="87"/>
      <c r="CVL55" s="87"/>
      <c r="CVM55" s="87"/>
      <c r="CVN55" s="87"/>
      <c r="CVO55" s="87"/>
      <c r="CVP55" s="87"/>
      <c r="CVQ55" s="87"/>
      <c r="CVR55" s="87"/>
      <c r="CVS55" s="87"/>
      <c r="CVT55" s="87"/>
      <c r="CVU55" s="87"/>
      <c r="CVV55" s="87"/>
      <c r="CVW55" s="87"/>
      <c r="CVX55" s="87"/>
      <c r="CVY55" s="87"/>
      <c r="CVZ55" s="87"/>
      <c r="CWA55" s="87"/>
      <c r="CWB55" s="87"/>
      <c r="CWC55" s="87"/>
      <c r="CWD55" s="87"/>
      <c r="CWE55" s="87"/>
      <c r="CWF55" s="87"/>
      <c r="CWG55" s="87"/>
      <c r="CWH55" s="87"/>
      <c r="CWI55" s="87"/>
      <c r="CWJ55" s="87"/>
      <c r="CWK55" s="87"/>
      <c r="CWL55" s="87"/>
      <c r="CWM55" s="87"/>
      <c r="CWN55" s="87"/>
      <c r="CWO55" s="87"/>
      <c r="CWP55" s="87"/>
      <c r="CWQ55" s="87"/>
      <c r="CWR55" s="87"/>
      <c r="CWS55" s="87"/>
      <c r="CWT55" s="87"/>
      <c r="CWU55" s="87"/>
      <c r="CWV55" s="87"/>
      <c r="CWW55" s="87"/>
      <c r="CWX55" s="87"/>
      <c r="CWY55" s="87"/>
      <c r="CWZ55" s="87"/>
      <c r="CXA55" s="87"/>
      <c r="CXB55" s="87"/>
      <c r="CXC55" s="87"/>
      <c r="CXD55" s="87"/>
      <c r="CXE55" s="87"/>
      <c r="CXF55" s="87"/>
      <c r="CXG55" s="87"/>
      <c r="CXH55" s="87"/>
      <c r="CXI55" s="87"/>
      <c r="CXJ55" s="87"/>
      <c r="CXK55" s="87"/>
      <c r="CXL55" s="87"/>
      <c r="CXM55" s="87"/>
      <c r="CXN55" s="87"/>
      <c r="CXO55" s="87"/>
      <c r="CXP55" s="87"/>
      <c r="CXQ55" s="87"/>
      <c r="CXR55" s="87"/>
      <c r="CXS55" s="87"/>
      <c r="CXT55" s="87"/>
      <c r="CXU55" s="87"/>
      <c r="CXV55" s="87"/>
      <c r="CXW55" s="87"/>
      <c r="CXX55" s="87"/>
      <c r="CXY55" s="87"/>
      <c r="CXZ55" s="87"/>
      <c r="CYA55" s="87"/>
      <c r="CYB55" s="87"/>
      <c r="CYC55" s="87"/>
      <c r="CYD55" s="87"/>
      <c r="CYE55" s="87"/>
      <c r="CYF55" s="87"/>
      <c r="CYG55" s="87"/>
      <c r="CYH55" s="87"/>
      <c r="CYI55" s="87"/>
      <c r="CYJ55" s="87"/>
      <c r="CYK55" s="87"/>
      <c r="CYL55" s="87"/>
      <c r="CYM55" s="87"/>
      <c r="CYN55" s="87"/>
      <c r="CYO55" s="87"/>
      <c r="CYP55" s="87"/>
      <c r="CYQ55" s="87"/>
      <c r="CYR55" s="87"/>
      <c r="CYS55" s="87"/>
      <c r="CYT55" s="87"/>
      <c r="CYU55" s="87"/>
      <c r="CYV55" s="87"/>
      <c r="CYW55" s="87"/>
      <c r="CYX55" s="87"/>
      <c r="CYY55" s="87"/>
      <c r="CYZ55" s="87"/>
      <c r="CZA55" s="87"/>
      <c r="CZB55" s="87"/>
      <c r="CZC55" s="87"/>
      <c r="CZD55" s="87"/>
      <c r="CZE55" s="87"/>
      <c r="CZF55" s="87"/>
      <c r="CZG55" s="87"/>
      <c r="CZH55" s="87"/>
      <c r="CZI55" s="87"/>
      <c r="CZJ55" s="87"/>
      <c r="CZK55" s="87"/>
      <c r="CZL55" s="87"/>
      <c r="CZM55" s="87"/>
      <c r="CZN55" s="87"/>
      <c r="CZO55" s="87"/>
      <c r="CZP55" s="87"/>
      <c r="CZQ55" s="87"/>
      <c r="CZR55" s="87"/>
      <c r="CZS55" s="87"/>
      <c r="CZT55" s="87"/>
      <c r="CZU55" s="87"/>
      <c r="CZV55" s="87"/>
      <c r="CZW55" s="87"/>
      <c r="CZX55" s="87"/>
      <c r="CZY55" s="87"/>
      <c r="CZZ55" s="87"/>
      <c r="DAA55" s="87"/>
      <c r="DAB55" s="87"/>
      <c r="DAC55" s="87"/>
      <c r="DAD55" s="87"/>
      <c r="DAE55" s="87"/>
      <c r="DAF55" s="87"/>
      <c r="DAG55" s="87"/>
      <c r="DAH55" s="87"/>
      <c r="DAI55" s="87"/>
      <c r="DAJ55" s="87"/>
      <c r="DAK55" s="87"/>
      <c r="DAL55" s="87"/>
      <c r="DAM55" s="87"/>
      <c r="DAN55" s="87"/>
      <c r="DAO55" s="87"/>
      <c r="DAP55" s="87"/>
      <c r="DAQ55" s="87"/>
      <c r="DAR55" s="87"/>
      <c r="DAS55" s="87"/>
      <c r="DAT55" s="87"/>
      <c r="DAU55" s="87"/>
      <c r="DAV55" s="87"/>
      <c r="DAW55" s="87"/>
      <c r="DAX55" s="87"/>
      <c r="DAY55" s="87"/>
      <c r="DAZ55" s="87"/>
      <c r="DBA55" s="87"/>
      <c r="DBB55" s="87"/>
      <c r="DBC55" s="87"/>
      <c r="DBD55" s="87"/>
      <c r="DBE55" s="87"/>
      <c r="DBF55" s="87"/>
      <c r="DBG55" s="87"/>
      <c r="DBH55" s="87"/>
      <c r="DBI55" s="87"/>
      <c r="DBJ55" s="87"/>
      <c r="DBK55" s="87"/>
      <c r="DBL55" s="87"/>
      <c r="DBM55" s="87"/>
      <c r="DBN55" s="87"/>
      <c r="DBO55" s="87"/>
      <c r="DBP55" s="87"/>
      <c r="DBQ55" s="87"/>
      <c r="DBR55" s="87"/>
      <c r="DBS55" s="87"/>
      <c r="DBT55" s="87"/>
      <c r="DBU55" s="87"/>
      <c r="DBV55" s="87"/>
      <c r="DBW55" s="87"/>
      <c r="DBX55" s="87"/>
      <c r="DBY55" s="87"/>
      <c r="DBZ55" s="87"/>
      <c r="DCA55" s="87"/>
      <c r="DCB55" s="87"/>
      <c r="DCC55" s="87"/>
      <c r="DCD55" s="87"/>
      <c r="DCE55" s="87"/>
      <c r="DCF55" s="87"/>
      <c r="DCG55" s="87"/>
      <c r="DCH55" s="87"/>
      <c r="DCI55" s="87"/>
      <c r="DCJ55" s="87"/>
      <c r="DCK55" s="87"/>
      <c r="DCL55" s="87"/>
      <c r="DCM55" s="87"/>
      <c r="DCN55" s="87"/>
      <c r="DCO55" s="87"/>
      <c r="DCP55" s="87"/>
      <c r="DCQ55" s="87"/>
      <c r="DCR55" s="87"/>
      <c r="DCS55" s="87"/>
      <c r="DCT55" s="87"/>
      <c r="DCU55" s="87"/>
      <c r="DCV55" s="87"/>
      <c r="DCW55" s="87"/>
      <c r="DCX55" s="87"/>
      <c r="DCY55" s="87"/>
      <c r="DCZ55" s="87"/>
      <c r="DDA55" s="87"/>
      <c r="DDB55" s="87"/>
      <c r="DDC55" s="87"/>
      <c r="DDD55" s="87"/>
      <c r="DDE55" s="87"/>
      <c r="DDF55" s="87"/>
      <c r="DDG55" s="87"/>
      <c r="DDH55" s="87"/>
      <c r="DDI55" s="87"/>
      <c r="DDJ55" s="87"/>
      <c r="DDK55" s="87"/>
      <c r="DDL55" s="87"/>
      <c r="DDM55" s="87"/>
      <c r="DDN55" s="87"/>
      <c r="DDO55" s="87"/>
      <c r="DDP55" s="87"/>
      <c r="DDQ55" s="87"/>
      <c r="DDR55" s="87"/>
      <c r="DDS55" s="87"/>
      <c r="DDT55" s="87"/>
      <c r="DDU55" s="87"/>
      <c r="DDV55" s="87"/>
      <c r="DDW55" s="87"/>
      <c r="DDX55" s="87"/>
      <c r="DDY55" s="87"/>
      <c r="DDZ55" s="87"/>
      <c r="DEA55" s="87"/>
      <c r="DEB55" s="87"/>
      <c r="DEC55" s="87"/>
      <c r="DED55" s="87"/>
      <c r="DEE55" s="87"/>
      <c r="DEF55" s="87"/>
      <c r="DEG55" s="87"/>
      <c r="DEH55" s="87"/>
      <c r="DEI55" s="87"/>
      <c r="DEJ55" s="87"/>
      <c r="DEK55" s="87"/>
      <c r="DEL55" s="87"/>
      <c r="DEM55" s="87"/>
      <c r="DEN55" s="87"/>
      <c r="DEO55" s="87"/>
      <c r="DEP55" s="87"/>
      <c r="DEQ55" s="87"/>
      <c r="DER55" s="87"/>
      <c r="DES55" s="87"/>
      <c r="DET55" s="87"/>
      <c r="DEU55" s="87"/>
      <c r="DEV55" s="87"/>
      <c r="DEW55" s="87"/>
      <c r="DEX55" s="87"/>
      <c r="DEY55" s="87"/>
      <c r="DEZ55" s="87"/>
      <c r="DFA55" s="87"/>
      <c r="DFB55" s="87"/>
      <c r="DFC55" s="87"/>
      <c r="DFD55" s="87"/>
      <c r="DFE55" s="87"/>
      <c r="DFF55" s="87"/>
      <c r="DFG55" s="87"/>
      <c r="DFH55" s="87"/>
      <c r="DFI55" s="87"/>
      <c r="DFJ55" s="87"/>
      <c r="DFK55" s="87"/>
      <c r="DFL55" s="87"/>
      <c r="DFM55" s="87"/>
      <c r="DFN55" s="87"/>
      <c r="DFO55" s="87"/>
      <c r="DFP55" s="87"/>
      <c r="DFQ55" s="87"/>
      <c r="DFR55" s="87"/>
      <c r="DFS55" s="87"/>
      <c r="DFT55" s="87"/>
      <c r="DFU55" s="87"/>
      <c r="DFV55" s="87"/>
      <c r="DFW55" s="87"/>
      <c r="DFX55" s="87"/>
      <c r="DFY55" s="87"/>
      <c r="DFZ55" s="87"/>
      <c r="DGA55" s="87"/>
      <c r="DGB55" s="87"/>
      <c r="DGC55" s="87"/>
      <c r="DGD55" s="87"/>
      <c r="DGE55" s="87"/>
      <c r="DGF55" s="87"/>
      <c r="DGG55" s="87"/>
      <c r="DGH55" s="87"/>
      <c r="DGI55" s="87"/>
      <c r="DGJ55" s="87"/>
      <c r="DGK55" s="87"/>
      <c r="DGL55" s="87"/>
      <c r="DGM55" s="87"/>
      <c r="DGN55" s="87"/>
      <c r="DGO55" s="87"/>
      <c r="DGP55" s="87"/>
      <c r="DGQ55" s="87"/>
      <c r="DGR55" s="87"/>
      <c r="DGS55" s="87"/>
      <c r="DGT55" s="87"/>
      <c r="DGU55" s="87"/>
      <c r="DGV55" s="87"/>
      <c r="DGW55" s="87"/>
      <c r="DGX55" s="87"/>
      <c r="DGY55" s="87"/>
      <c r="DGZ55" s="87"/>
      <c r="DHA55" s="87"/>
      <c r="DHB55" s="87"/>
      <c r="DHC55" s="87"/>
      <c r="DHD55" s="87"/>
      <c r="DHE55" s="87"/>
      <c r="DHF55" s="87"/>
      <c r="DHG55" s="87"/>
      <c r="DHH55" s="87"/>
      <c r="DHI55" s="87"/>
      <c r="DHJ55" s="87"/>
      <c r="DHK55" s="87"/>
      <c r="DHL55" s="87"/>
      <c r="DHM55" s="87"/>
      <c r="DHN55" s="87"/>
      <c r="DHO55" s="87"/>
      <c r="DHP55" s="87"/>
      <c r="DHQ55" s="87"/>
      <c r="DHR55" s="87"/>
      <c r="DHS55" s="87"/>
      <c r="DHT55" s="87"/>
      <c r="DHU55" s="87"/>
      <c r="DHV55" s="87"/>
      <c r="DHW55" s="87"/>
      <c r="DHX55" s="87"/>
      <c r="DHY55" s="87"/>
      <c r="DHZ55" s="87"/>
      <c r="DIA55" s="87"/>
      <c r="DIB55" s="87"/>
      <c r="DIC55" s="87"/>
      <c r="DID55" s="87"/>
      <c r="DIE55" s="87"/>
      <c r="DIF55" s="87"/>
      <c r="DIG55" s="87"/>
      <c r="DIH55" s="87"/>
      <c r="DII55" s="87"/>
      <c r="DIJ55" s="87"/>
      <c r="DIK55" s="87"/>
      <c r="DIL55" s="87"/>
      <c r="DIM55" s="87"/>
      <c r="DIN55" s="87"/>
      <c r="DIO55" s="87"/>
      <c r="DIP55" s="87"/>
      <c r="DIQ55" s="87"/>
      <c r="DIR55" s="87"/>
      <c r="DIS55" s="87"/>
      <c r="DIT55" s="87"/>
      <c r="DIU55" s="87"/>
      <c r="DIV55" s="87"/>
      <c r="DIW55" s="87"/>
      <c r="DIX55" s="87"/>
      <c r="DIY55" s="87"/>
      <c r="DIZ55" s="87"/>
      <c r="DJA55" s="87"/>
      <c r="DJB55" s="87"/>
      <c r="DJC55" s="87"/>
      <c r="DJD55" s="87"/>
      <c r="DJE55" s="87"/>
      <c r="DJF55" s="87"/>
      <c r="DJG55" s="87"/>
      <c r="DJH55" s="87"/>
      <c r="DJI55" s="87"/>
      <c r="DJJ55" s="87"/>
      <c r="DJK55" s="87"/>
      <c r="DJL55" s="87"/>
      <c r="DJM55" s="87"/>
      <c r="DJN55" s="87"/>
      <c r="DJO55" s="87"/>
      <c r="DJP55" s="87"/>
      <c r="DJQ55" s="87"/>
      <c r="DJR55" s="87"/>
      <c r="DJS55" s="87"/>
      <c r="DJT55" s="87"/>
      <c r="DJU55" s="87"/>
      <c r="DJV55" s="87"/>
      <c r="DJW55" s="87"/>
      <c r="DJX55" s="87"/>
      <c r="DJY55" s="87"/>
      <c r="DJZ55" s="87"/>
      <c r="DKA55" s="87"/>
      <c r="DKB55" s="87"/>
      <c r="DKC55" s="87"/>
      <c r="DKD55" s="87"/>
      <c r="DKE55" s="87"/>
      <c r="DKF55" s="87"/>
      <c r="DKG55" s="87"/>
      <c r="DKH55" s="87"/>
      <c r="DKI55" s="87"/>
      <c r="DKJ55" s="87"/>
      <c r="DKK55" s="87"/>
      <c r="DKL55" s="87"/>
      <c r="DKM55" s="87"/>
      <c r="DKN55" s="87"/>
      <c r="DKO55" s="87"/>
      <c r="DKP55" s="87"/>
      <c r="DKQ55" s="87"/>
      <c r="DKR55" s="87"/>
      <c r="DKS55" s="87"/>
      <c r="DKT55" s="87"/>
      <c r="DKU55" s="87"/>
      <c r="DKV55" s="87"/>
      <c r="DKW55" s="87"/>
      <c r="DKX55" s="87"/>
      <c r="DKY55" s="87"/>
      <c r="DKZ55" s="87"/>
      <c r="DLA55" s="87"/>
      <c r="DLB55" s="87"/>
      <c r="DLC55" s="87"/>
      <c r="DLD55" s="87"/>
      <c r="DLE55" s="87"/>
      <c r="DLF55" s="87"/>
      <c r="DLG55" s="87"/>
      <c r="DLH55" s="87"/>
      <c r="DLI55" s="87"/>
      <c r="DLJ55" s="87"/>
      <c r="DLK55" s="87"/>
      <c r="DLL55" s="87"/>
      <c r="DLM55" s="87"/>
      <c r="DLN55" s="87"/>
      <c r="DLO55" s="87"/>
      <c r="DLP55" s="87"/>
      <c r="DLQ55" s="87"/>
      <c r="DLR55" s="87"/>
      <c r="DLS55" s="87"/>
      <c r="DLT55" s="87"/>
      <c r="DLU55" s="87"/>
      <c r="DLV55" s="87"/>
      <c r="DLW55" s="87"/>
      <c r="DLX55" s="87"/>
      <c r="DLY55" s="87"/>
      <c r="DLZ55" s="87"/>
      <c r="DMA55" s="87"/>
      <c r="DMB55" s="87"/>
      <c r="DMC55" s="87"/>
      <c r="DMD55" s="87"/>
      <c r="DME55" s="87"/>
      <c r="DMF55" s="87"/>
      <c r="DMG55" s="87"/>
      <c r="DMH55" s="87"/>
      <c r="DMI55" s="87"/>
      <c r="DMJ55" s="87"/>
      <c r="DMK55" s="87"/>
      <c r="DML55" s="87"/>
      <c r="DMM55" s="87"/>
      <c r="DMN55" s="87"/>
      <c r="DMO55" s="87"/>
      <c r="DMP55" s="87"/>
      <c r="DMQ55" s="87"/>
      <c r="DMR55" s="87"/>
      <c r="DMS55" s="87"/>
      <c r="DMT55" s="87"/>
      <c r="DMU55" s="87"/>
      <c r="DMV55" s="87"/>
      <c r="DMW55" s="87"/>
      <c r="DMX55" s="87"/>
      <c r="DMY55" s="87"/>
      <c r="DMZ55" s="87"/>
      <c r="DNA55" s="87"/>
      <c r="DNB55" s="87"/>
      <c r="DNC55" s="87"/>
      <c r="DND55" s="87"/>
      <c r="DNE55" s="87"/>
      <c r="DNF55" s="87"/>
      <c r="DNG55" s="87"/>
      <c r="DNH55" s="87"/>
      <c r="DNI55" s="87"/>
      <c r="DNJ55" s="87"/>
      <c r="DNK55" s="87"/>
      <c r="DNL55" s="87"/>
      <c r="DNM55" s="87"/>
      <c r="DNN55" s="87"/>
      <c r="DNO55" s="87"/>
      <c r="DNP55" s="87"/>
      <c r="DNQ55" s="87"/>
      <c r="DNR55" s="87"/>
      <c r="DNS55" s="87"/>
      <c r="DNT55" s="87"/>
      <c r="DNU55" s="87"/>
      <c r="DNV55" s="87"/>
      <c r="DNW55" s="87"/>
      <c r="DNX55" s="87"/>
      <c r="DNY55" s="87"/>
      <c r="DNZ55" s="87"/>
      <c r="DOA55" s="87"/>
      <c r="DOB55" s="87"/>
      <c r="DOC55" s="87"/>
      <c r="DOD55" s="87"/>
      <c r="DOE55" s="87"/>
      <c r="DOF55" s="87"/>
      <c r="DOG55" s="87"/>
      <c r="DOH55" s="87"/>
      <c r="DOI55" s="87"/>
      <c r="DOJ55" s="87"/>
      <c r="DOK55" s="87"/>
      <c r="DOL55" s="87"/>
      <c r="DOM55" s="87"/>
      <c r="DON55" s="87"/>
      <c r="DOO55" s="87"/>
      <c r="DOP55" s="87"/>
      <c r="DOQ55" s="87"/>
      <c r="DOR55" s="87"/>
      <c r="DOS55" s="87"/>
      <c r="DOT55" s="87"/>
      <c r="DOU55" s="87"/>
      <c r="DOV55" s="87"/>
      <c r="DOW55" s="87"/>
      <c r="DOX55" s="87"/>
      <c r="DOY55" s="87"/>
      <c r="DOZ55" s="87"/>
      <c r="DPA55" s="87"/>
      <c r="DPB55" s="87"/>
      <c r="DPC55" s="87"/>
      <c r="DPD55" s="87"/>
      <c r="DPE55" s="87"/>
      <c r="DPF55" s="87"/>
      <c r="DPG55" s="87"/>
      <c r="DPH55" s="87"/>
      <c r="DPI55" s="87"/>
      <c r="DPJ55" s="87"/>
      <c r="DPK55" s="87"/>
      <c r="DPL55" s="87"/>
      <c r="DPM55" s="87"/>
      <c r="DPN55" s="87"/>
      <c r="DPO55" s="87"/>
      <c r="DPP55" s="87"/>
      <c r="DPQ55" s="87"/>
      <c r="DPR55" s="87"/>
      <c r="DPS55" s="87"/>
      <c r="DPT55" s="87"/>
      <c r="DPU55" s="87"/>
      <c r="DPV55" s="87"/>
      <c r="DPW55" s="87"/>
      <c r="DPX55" s="87"/>
      <c r="DPY55" s="87"/>
      <c r="DPZ55" s="87"/>
      <c r="DQA55" s="87"/>
      <c r="DQB55" s="87"/>
      <c r="DQC55" s="87"/>
      <c r="DQD55" s="87"/>
      <c r="DQE55" s="87"/>
      <c r="DQF55" s="87"/>
      <c r="DQG55" s="87"/>
      <c r="DQH55" s="87"/>
      <c r="DQI55" s="87"/>
      <c r="DQJ55" s="87"/>
      <c r="DQK55" s="87"/>
      <c r="DQL55" s="87"/>
      <c r="DQM55" s="87"/>
      <c r="DQN55" s="87"/>
      <c r="DQO55" s="87"/>
      <c r="DQP55" s="87"/>
      <c r="DQQ55" s="87"/>
      <c r="DQR55" s="87"/>
      <c r="DQS55" s="87"/>
      <c r="DQT55" s="87"/>
      <c r="DQU55" s="87"/>
      <c r="DQV55" s="87"/>
      <c r="DQW55" s="87"/>
      <c r="DQX55" s="87"/>
      <c r="DQY55" s="87"/>
      <c r="DQZ55" s="87"/>
      <c r="DRA55" s="87"/>
      <c r="DRB55" s="87"/>
      <c r="DRC55" s="87"/>
      <c r="DRD55" s="87"/>
      <c r="DRE55" s="87"/>
      <c r="DRF55" s="87"/>
      <c r="DRG55" s="87"/>
      <c r="DRH55" s="87"/>
      <c r="DRI55" s="87"/>
      <c r="DRJ55" s="87"/>
      <c r="DRK55" s="87"/>
      <c r="DRL55" s="87"/>
      <c r="DRM55" s="87"/>
      <c r="DRN55" s="87"/>
      <c r="DRO55" s="87"/>
      <c r="DRP55" s="87"/>
      <c r="DRQ55" s="87"/>
      <c r="DRR55" s="87"/>
      <c r="DRS55" s="87"/>
      <c r="DRT55" s="87"/>
      <c r="DRU55" s="87"/>
      <c r="DRV55" s="87"/>
      <c r="DRW55" s="87"/>
      <c r="DRX55" s="87"/>
      <c r="DRY55" s="87"/>
      <c r="DRZ55" s="87"/>
      <c r="DSA55" s="87"/>
      <c r="DSB55" s="87"/>
      <c r="DSC55" s="87"/>
      <c r="DSD55" s="87"/>
      <c r="DSE55" s="87"/>
      <c r="DSF55" s="87"/>
      <c r="DSG55" s="87"/>
      <c r="DSH55" s="87"/>
      <c r="DSI55" s="87"/>
      <c r="DSJ55" s="87"/>
      <c r="DSK55" s="87"/>
      <c r="DSL55" s="87"/>
      <c r="DSM55" s="87"/>
      <c r="DSN55" s="87"/>
      <c r="DSO55" s="87"/>
      <c r="DSP55" s="87"/>
      <c r="DSQ55" s="87"/>
      <c r="DSR55" s="87"/>
      <c r="DSS55" s="87"/>
      <c r="DST55" s="87"/>
      <c r="DSU55" s="87"/>
      <c r="DSV55" s="87"/>
      <c r="DSW55" s="87"/>
      <c r="DSX55" s="87"/>
      <c r="DSY55" s="87"/>
      <c r="DSZ55" s="87"/>
      <c r="DTA55" s="87"/>
      <c r="DTB55" s="87"/>
      <c r="DTC55" s="87"/>
      <c r="DTD55" s="87"/>
      <c r="DTE55" s="87"/>
      <c r="DTF55" s="87"/>
      <c r="DTG55" s="87"/>
      <c r="DTH55" s="87"/>
      <c r="DTI55" s="87"/>
      <c r="DTJ55" s="87"/>
      <c r="DTK55" s="87"/>
      <c r="DTL55" s="87"/>
      <c r="DTM55" s="87"/>
      <c r="DTN55" s="87"/>
      <c r="DTO55" s="87"/>
      <c r="DTP55" s="87"/>
      <c r="DTQ55" s="87"/>
      <c r="DTR55" s="87"/>
      <c r="DTS55" s="87"/>
      <c r="DTT55" s="87"/>
      <c r="DTU55" s="87"/>
      <c r="DTV55" s="87"/>
      <c r="DTW55" s="87"/>
      <c r="DTX55" s="87"/>
      <c r="DTY55" s="87"/>
      <c r="DTZ55" s="87"/>
      <c r="DUA55" s="87"/>
      <c r="DUB55" s="87"/>
      <c r="DUC55" s="87"/>
      <c r="DUD55" s="87"/>
      <c r="DUE55" s="87"/>
      <c r="DUF55" s="87"/>
      <c r="DUG55" s="87"/>
      <c r="DUH55" s="87"/>
      <c r="DUI55" s="87"/>
      <c r="DUJ55" s="87"/>
      <c r="DUK55" s="87"/>
      <c r="DUL55" s="87"/>
      <c r="DUM55" s="87"/>
      <c r="DUN55" s="87"/>
      <c r="DUO55" s="87"/>
      <c r="DUP55" s="87"/>
      <c r="DUQ55" s="87"/>
      <c r="DUR55" s="87"/>
      <c r="DUS55" s="87"/>
      <c r="DUT55" s="87"/>
      <c r="DUU55" s="87"/>
      <c r="DUV55" s="87"/>
      <c r="DUW55" s="87"/>
      <c r="DUX55" s="87"/>
      <c r="DUY55" s="87"/>
      <c r="DUZ55" s="87"/>
      <c r="DVA55" s="87"/>
      <c r="DVB55" s="87"/>
      <c r="DVC55" s="87"/>
      <c r="DVD55" s="87"/>
      <c r="DVE55" s="87"/>
      <c r="DVF55" s="87"/>
      <c r="DVG55" s="87"/>
      <c r="DVH55" s="87"/>
      <c r="DVI55" s="87"/>
      <c r="DVJ55" s="87"/>
      <c r="DVK55" s="87"/>
      <c r="DVL55" s="87"/>
      <c r="DVM55" s="87"/>
      <c r="DVN55" s="87"/>
      <c r="DVO55" s="87"/>
      <c r="DVP55" s="87"/>
      <c r="DVQ55" s="87"/>
      <c r="DVR55" s="87"/>
      <c r="DVS55" s="87"/>
      <c r="DVT55" s="87"/>
      <c r="DVU55" s="87"/>
      <c r="DVV55" s="87"/>
      <c r="DVW55" s="87"/>
      <c r="DVX55" s="87"/>
      <c r="DVY55" s="87"/>
      <c r="DVZ55" s="87"/>
      <c r="DWA55" s="87"/>
      <c r="DWB55" s="87"/>
      <c r="DWC55" s="87"/>
      <c r="DWD55" s="87"/>
      <c r="DWE55" s="87"/>
      <c r="DWF55" s="87"/>
      <c r="DWG55" s="87"/>
      <c r="DWH55" s="87"/>
      <c r="DWI55" s="87"/>
      <c r="DWJ55" s="87"/>
      <c r="DWK55" s="87"/>
      <c r="DWL55" s="87"/>
      <c r="DWM55" s="87"/>
      <c r="DWN55" s="87"/>
      <c r="DWO55" s="87"/>
      <c r="DWP55" s="87"/>
      <c r="DWQ55" s="87"/>
      <c r="DWR55" s="87"/>
      <c r="DWS55" s="87"/>
      <c r="DWT55" s="87"/>
      <c r="DWU55" s="87"/>
      <c r="DWV55" s="87"/>
      <c r="DWW55" s="87"/>
      <c r="DWX55" s="87"/>
      <c r="DWY55" s="87"/>
      <c r="DWZ55" s="87"/>
      <c r="DXA55" s="87"/>
      <c r="DXB55" s="87"/>
      <c r="DXC55" s="87"/>
      <c r="DXD55" s="87"/>
      <c r="DXE55" s="87"/>
      <c r="DXF55" s="87"/>
      <c r="DXG55" s="87"/>
      <c r="DXH55" s="87"/>
      <c r="DXI55" s="87"/>
      <c r="DXJ55" s="87"/>
      <c r="DXK55" s="87"/>
      <c r="DXL55" s="87"/>
      <c r="DXM55" s="87"/>
      <c r="DXN55" s="87"/>
      <c r="DXO55" s="87"/>
      <c r="DXP55" s="87"/>
      <c r="DXQ55" s="87"/>
      <c r="DXR55" s="87"/>
      <c r="DXS55" s="87"/>
      <c r="DXT55" s="87"/>
      <c r="DXU55" s="87"/>
      <c r="DXV55" s="87"/>
      <c r="DXW55" s="87"/>
      <c r="DXX55" s="87"/>
      <c r="DXY55" s="87"/>
      <c r="DXZ55" s="87"/>
      <c r="DYA55" s="87"/>
      <c r="DYB55" s="87"/>
      <c r="DYC55" s="87"/>
      <c r="DYD55" s="87"/>
      <c r="DYE55" s="87"/>
      <c r="DYF55" s="87"/>
      <c r="DYG55" s="87"/>
      <c r="DYH55" s="87"/>
      <c r="DYI55" s="87"/>
      <c r="DYJ55" s="87"/>
      <c r="DYK55" s="87"/>
      <c r="DYL55" s="87"/>
      <c r="DYM55" s="87"/>
      <c r="DYN55" s="87"/>
      <c r="DYO55" s="87"/>
      <c r="DYP55" s="87"/>
      <c r="DYQ55" s="87"/>
      <c r="DYR55" s="87"/>
      <c r="DYS55" s="87"/>
      <c r="DYT55" s="87"/>
      <c r="DYU55" s="87"/>
      <c r="DYV55" s="87"/>
      <c r="DYW55" s="87"/>
      <c r="DYX55" s="87"/>
      <c r="DYY55" s="87"/>
      <c r="DYZ55" s="87"/>
      <c r="DZA55" s="87"/>
      <c r="DZB55" s="87"/>
      <c r="DZC55" s="87"/>
      <c r="DZD55" s="87"/>
      <c r="DZE55" s="87"/>
      <c r="DZF55" s="87"/>
      <c r="DZG55" s="87"/>
      <c r="DZH55" s="87"/>
      <c r="DZI55" s="87"/>
      <c r="DZJ55" s="87"/>
      <c r="DZK55" s="87"/>
      <c r="DZL55" s="87"/>
      <c r="DZM55" s="87"/>
      <c r="DZN55" s="87"/>
      <c r="DZO55" s="87"/>
      <c r="DZP55" s="87"/>
      <c r="DZQ55" s="87"/>
      <c r="DZR55" s="87"/>
      <c r="DZS55" s="87"/>
      <c r="DZT55" s="87"/>
      <c r="DZU55" s="87"/>
      <c r="DZV55" s="87"/>
      <c r="DZW55" s="87"/>
      <c r="DZX55" s="87"/>
      <c r="DZY55" s="87"/>
      <c r="DZZ55" s="87"/>
      <c r="EAA55" s="87"/>
      <c r="EAB55" s="87"/>
      <c r="EAC55" s="87"/>
      <c r="EAD55" s="87"/>
      <c r="EAE55" s="87"/>
      <c r="EAF55" s="87"/>
      <c r="EAG55" s="87"/>
      <c r="EAH55" s="87"/>
      <c r="EAI55" s="87"/>
      <c r="EAJ55" s="87"/>
      <c r="EAK55" s="87"/>
      <c r="EAL55" s="87"/>
      <c r="EAM55" s="87"/>
      <c r="EAN55" s="87"/>
      <c r="EAO55" s="87"/>
      <c r="EAP55" s="87"/>
      <c r="EAQ55" s="87"/>
      <c r="EAR55" s="87"/>
      <c r="EAS55" s="87"/>
      <c r="EAT55" s="87"/>
      <c r="EAU55" s="87"/>
      <c r="EAV55" s="87"/>
      <c r="EAW55" s="87"/>
      <c r="EAX55" s="87"/>
      <c r="EAY55" s="87"/>
      <c r="EAZ55" s="87"/>
      <c r="EBA55" s="87"/>
      <c r="EBB55" s="87"/>
      <c r="EBC55" s="87"/>
      <c r="EBD55" s="87"/>
      <c r="EBE55" s="87"/>
      <c r="EBF55" s="87"/>
      <c r="EBG55" s="87"/>
      <c r="EBH55" s="87"/>
      <c r="EBI55" s="87"/>
      <c r="EBJ55" s="87"/>
      <c r="EBK55" s="87"/>
      <c r="EBL55" s="87"/>
      <c r="EBM55" s="87"/>
      <c r="EBN55" s="87"/>
      <c r="EBO55" s="87"/>
      <c r="EBP55" s="87"/>
      <c r="EBQ55" s="87"/>
      <c r="EBR55" s="87"/>
      <c r="EBS55" s="87"/>
      <c r="EBT55" s="87"/>
      <c r="EBU55" s="87"/>
      <c r="EBV55" s="87"/>
      <c r="EBW55" s="87"/>
      <c r="EBX55" s="87"/>
      <c r="EBY55" s="87"/>
      <c r="EBZ55" s="87"/>
      <c r="ECA55" s="87"/>
      <c r="ECB55" s="87"/>
      <c r="ECC55" s="87"/>
      <c r="ECD55" s="87"/>
      <c r="ECE55" s="87"/>
      <c r="ECF55" s="87"/>
      <c r="ECG55" s="87"/>
      <c r="ECH55" s="87"/>
      <c r="ECI55" s="87"/>
      <c r="ECJ55" s="87"/>
      <c r="ECK55" s="87"/>
      <c r="ECL55" s="87"/>
      <c r="ECM55" s="87"/>
      <c r="ECN55" s="87"/>
      <c r="ECO55" s="87"/>
      <c r="ECP55" s="87"/>
      <c r="ECQ55" s="87"/>
      <c r="ECR55" s="87"/>
      <c r="ECS55" s="87"/>
      <c r="ECT55" s="87"/>
      <c r="ECU55" s="87"/>
      <c r="ECV55" s="87"/>
      <c r="ECW55" s="87"/>
      <c r="ECX55" s="87"/>
      <c r="ECY55" s="87"/>
      <c r="ECZ55" s="87"/>
      <c r="EDA55" s="87"/>
      <c r="EDB55" s="87"/>
      <c r="EDC55" s="87"/>
      <c r="EDD55" s="87"/>
      <c r="EDE55" s="87"/>
      <c r="EDF55" s="87"/>
      <c r="EDG55" s="87"/>
      <c r="EDH55" s="87"/>
      <c r="EDI55" s="87"/>
      <c r="EDJ55" s="87"/>
      <c r="EDK55" s="87"/>
      <c r="EDL55" s="87"/>
      <c r="EDM55" s="87"/>
      <c r="EDN55" s="87"/>
      <c r="EDO55" s="87"/>
      <c r="EDP55" s="87"/>
      <c r="EDQ55" s="87"/>
      <c r="EDR55" s="87"/>
      <c r="EDS55" s="87"/>
      <c r="EDT55" s="87"/>
      <c r="EDU55" s="87"/>
      <c r="EDV55" s="87"/>
      <c r="EDW55" s="87"/>
      <c r="EDX55" s="87"/>
      <c r="EDY55" s="87"/>
      <c r="EDZ55" s="87"/>
      <c r="EEA55" s="87"/>
      <c r="EEB55" s="87"/>
      <c r="EEC55" s="87"/>
      <c r="EED55" s="87"/>
      <c r="EEE55" s="87"/>
      <c r="EEF55" s="87"/>
      <c r="EEG55" s="87"/>
      <c r="EEH55" s="87"/>
      <c r="EEI55" s="87"/>
      <c r="EEJ55" s="87"/>
      <c r="EEK55" s="87"/>
      <c r="EEL55" s="87"/>
      <c r="EEM55" s="87"/>
      <c r="EEN55" s="87"/>
      <c r="EEO55" s="87"/>
      <c r="EEP55" s="87"/>
      <c r="EEQ55" s="87"/>
      <c r="EER55" s="87"/>
      <c r="EES55" s="87"/>
      <c r="EET55" s="87"/>
      <c r="EEU55" s="87"/>
      <c r="EEV55" s="87"/>
      <c r="EEW55" s="87"/>
      <c r="EEX55" s="87"/>
      <c r="EEY55" s="87"/>
      <c r="EEZ55" s="87"/>
      <c r="EFA55" s="87"/>
      <c r="EFB55" s="87"/>
      <c r="EFC55" s="87"/>
      <c r="EFD55" s="87"/>
      <c r="EFE55" s="87"/>
      <c r="EFF55" s="87"/>
      <c r="EFG55" s="87"/>
      <c r="EFH55" s="87"/>
      <c r="EFI55" s="87"/>
      <c r="EFJ55" s="87"/>
      <c r="EFK55" s="87"/>
      <c r="EFL55" s="87"/>
      <c r="EFM55" s="87"/>
      <c r="EFN55" s="87"/>
      <c r="EFO55" s="87"/>
      <c r="EFP55" s="87"/>
      <c r="EFQ55" s="87"/>
      <c r="EFR55" s="87"/>
      <c r="EFS55" s="87"/>
      <c r="EFT55" s="87"/>
      <c r="EFU55" s="87"/>
      <c r="EFV55" s="87"/>
      <c r="EFW55" s="87"/>
      <c r="EFX55" s="87"/>
      <c r="EFY55" s="87"/>
      <c r="EFZ55" s="87"/>
      <c r="EGA55" s="87"/>
      <c r="EGB55" s="87"/>
      <c r="EGC55" s="87"/>
      <c r="EGD55" s="87"/>
      <c r="EGE55" s="87"/>
      <c r="EGF55" s="87"/>
      <c r="EGG55" s="87"/>
      <c r="EGH55" s="87"/>
      <c r="EGI55" s="87"/>
      <c r="EGJ55" s="87"/>
      <c r="EGK55" s="87"/>
      <c r="EGL55" s="87"/>
      <c r="EGM55" s="87"/>
      <c r="EGN55" s="87"/>
      <c r="EGO55" s="87"/>
      <c r="EGP55" s="87"/>
      <c r="EGQ55" s="87"/>
      <c r="EGR55" s="87"/>
      <c r="EGS55" s="87"/>
      <c r="EGT55" s="87"/>
      <c r="EGU55" s="87"/>
      <c r="EGV55" s="87"/>
      <c r="EGW55" s="87"/>
      <c r="EGX55" s="87"/>
      <c r="EGY55" s="87"/>
      <c r="EGZ55" s="87"/>
      <c r="EHA55" s="87"/>
      <c r="EHB55" s="87"/>
      <c r="EHC55" s="87"/>
      <c r="EHD55" s="87"/>
      <c r="EHE55" s="87"/>
      <c r="EHF55" s="87"/>
      <c r="EHG55" s="87"/>
      <c r="EHH55" s="87"/>
      <c r="EHI55" s="87"/>
      <c r="EHJ55" s="87"/>
      <c r="EHK55" s="87"/>
      <c r="EHL55" s="87"/>
      <c r="EHM55" s="87"/>
      <c r="EHN55" s="87"/>
      <c r="EHO55" s="87"/>
      <c r="EHP55" s="87"/>
      <c r="EHQ55" s="87"/>
      <c r="EHR55" s="87"/>
      <c r="EHS55" s="87"/>
      <c r="EHT55" s="87"/>
      <c r="EHU55" s="87"/>
      <c r="EHV55" s="87"/>
      <c r="EHW55" s="87"/>
      <c r="EHX55" s="87"/>
      <c r="EHY55" s="87"/>
      <c r="EHZ55" s="87"/>
      <c r="EIA55" s="87"/>
      <c r="EIB55" s="87"/>
      <c r="EIC55" s="87"/>
      <c r="EID55" s="87"/>
      <c r="EIE55" s="87"/>
      <c r="EIF55" s="87"/>
      <c r="EIG55" s="87"/>
      <c r="EIH55" s="87"/>
      <c r="EII55" s="87"/>
      <c r="EIJ55" s="87"/>
      <c r="EIK55" s="87"/>
      <c r="EIL55" s="87"/>
      <c r="EIM55" s="87"/>
      <c r="EIN55" s="87"/>
      <c r="EIO55" s="87"/>
      <c r="EIP55" s="87"/>
      <c r="EIQ55" s="87"/>
      <c r="EIR55" s="87"/>
      <c r="EIS55" s="87"/>
      <c r="EIT55" s="87"/>
      <c r="EIU55" s="87"/>
      <c r="EIV55" s="87"/>
      <c r="EIW55" s="87"/>
      <c r="EIX55" s="87"/>
      <c r="EIY55" s="87"/>
      <c r="EIZ55" s="87"/>
      <c r="EJA55" s="87"/>
      <c r="EJB55" s="87"/>
      <c r="EJC55" s="87"/>
      <c r="EJD55" s="87"/>
      <c r="EJE55" s="87"/>
      <c r="EJF55" s="87"/>
      <c r="EJG55" s="87"/>
      <c r="EJH55" s="87"/>
      <c r="EJI55" s="87"/>
      <c r="EJJ55" s="87"/>
      <c r="EJK55" s="87"/>
      <c r="EJL55" s="87"/>
      <c r="EJM55" s="87"/>
      <c r="EJN55" s="87"/>
      <c r="EJO55" s="87"/>
      <c r="EJP55" s="87"/>
      <c r="EJQ55" s="87"/>
      <c r="EJR55" s="87"/>
      <c r="EJS55" s="87"/>
      <c r="EJT55" s="87"/>
      <c r="EJU55" s="87"/>
      <c r="EJV55" s="87"/>
      <c r="EJW55" s="87"/>
      <c r="EJX55" s="87"/>
      <c r="EJY55" s="87"/>
      <c r="EJZ55" s="87"/>
      <c r="EKA55" s="87"/>
      <c r="EKB55" s="87"/>
      <c r="EKC55" s="87"/>
      <c r="EKD55" s="87"/>
      <c r="EKE55" s="87"/>
      <c r="EKF55" s="87"/>
      <c r="EKG55" s="87"/>
      <c r="EKH55" s="87"/>
      <c r="EKI55" s="87"/>
      <c r="EKJ55" s="87"/>
      <c r="EKK55" s="87"/>
      <c r="EKL55" s="87"/>
      <c r="EKM55" s="87"/>
      <c r="EKN55" s="87"/>
      <c r="EKO55" s="87"/>
      <c r="EKP55" s="87"/>
      <c r="EKQ55" s="87"/>
      <c r="EKR55" s="87"/>
      <c r="EKS55" s="87"/>
      <c r="EKT55" s="87"/>
      <c r="EKU55" s="87"/>
      <c r="EKV55" s="87"/>
      <c r="EKW55" s="87"/>
      <c r="EKX55" s="87"/>
      <c r="EKY55" s="87"/>
      <c r="EKZ55" s="87"/>
      <c r="ELA55" s="87"/>
      <c r="ELB55" s="87"/>
      <c r="ELC55" s="87"/>
      <c r="ELD55" s="87"/>
      <c r="ELE55" s="87"/>
      <c r="ELF55" s="87"/>
      <c r="ELG55" s="87"/>
      <c r="ELH55" s="87"/>
      <c r="ELI55" s="87"/>
      <c r="ELJ55" s="87"/>
      <c r="ELK55" s="87"/>
      <c r="ELL55" s="87"/>
      <c r="ELM55" s="87"/>
      <c r="ELN55" s="87"/>
      <c r="ELO55" s="87"/>
      <c r="ELP55" s="87"/>
      <c r="ELQ55" s="87"/>
      <c r="ELR55" s="87"/>
      <c r="ELS55" s="87"/>
      <c r="ELT55" s="87"/>
      <c r="ELU55" s="87"/>
      <c r="ELV55" s="87"/>
      <c r="ELW55" s="87"/>
      <c r="ELX55" s="87"/>
      <c r="ELY55" s="87"/>
      <c r="ELZ55" s="87"/>
      <c r="EMA55" s="87"/>
      <c r="EMB55" s="87"/>
      <c r="EMC55" s="87"/>
      <c r="EMD55" s="87"/>
      <c r="EME55" s="87"/>
      <c r="EMF55" s="87"/>
      <c r="EMG55" s="87"/>
      <c r="EMH55" s="87"/>
      <c r="EMI55" s="87"/>
      <c r="EMJ55" s="87"/>
      <c r="EMK55" s="87"/>
      <c r="EML55" s="87"/>
      <c r="EMM55" s="87"/>
      <c r="EMN55" s="87"/>
      <c r="EMO55" s="87"/>
      <c r="EMP55" s="87"/>
      <c r="EMQ55" s="87"/>
      <c r="EMR55" s="87"/>
      <c r="EMS55" s="87"/>
      <c r="EMT55" s="87"/>
      <c r="EMU55" s="87"/>
      <c r="EMV55" s="87"/>
      <c r="EMW55" s="87"/>
      <c r="EMX55" s="87"/>
      <c r="EMY55" s="87"/>
      <c r="EMZ55" s="87"/>
      <c r="ENA55" s="87"/>
      <c r="ENB55" s="87"/>
      <c r="ENC55" s="87"/>
      <c r="END55" s="87"/>
      <c r="ENE55" s="87"/>
      <c r="ENF55" s="87"/>
      <c r="ENG55" s="87"/>
      <c r="ENH55" s="87"/>
      <c r="ENI55" s="87"/>
      <c r="ENJ55" s="87"/>
      <c r="ENK55" s="87"/>
      <c r="ENL55" s="87"/>
      <c r="ENM55" s="87"/>
      <c r="ENN55" s="87"/>
      <c r="ENO55" s="87"/>
      <c r="ENP55" s="87"/>
      <c r="ENQ55" s="87"/>
      <c r="ENR55" s="87"/>
      <c r="ENS55" s="87"/>
      <c r="ENT55" s="87"/>
      <c r="ENU55" s="87"/>
      <c r="ENV55" s="87"/>
      <c r="ENW55" s="87"/>
      <c r="ENX55" s="87"/>
      <c r="ENY55" s="87"/>
      <c r="ENZ55" s="87"/>
      <c r="EOA55" s="87"/>
      <c r="EOB55" s="87"/>
      <c r="EOC55" s="87"/>
      <c r="EOD55" s="87"/>
      <c r="EOE55" s="87"/>
      <c r="EOF55" s="87"/>
      <c r="EOG55" s="87"/>
      <c r="EOH55" s="87"/>
      <c r="EOI55" s="87"/>
      <c r="EOJ55" s="87"/>
      <c r="EOK55" s="87"/>
      <c r="EOL55" s="87"/>
      <c r="EOM55" s="87"/>
      <c r="EON55" s="87"/>
      <c r="EOO55" s="87"/>
      <c r="EOP55" s="87"/>
      <c r="EOQ55" s="87"/>
      <c r="EOR55" s="87"/>
      <c r="EOS55" s="87"/>
      <c r="EOT55" s="87"/>
      <c r="EOU55" s="87"/>
      <c r="EOV55" s="87"/>
      <c r="EOW55" s="87"/>
      <c r="EOX55" s="87"/>
      <c r="EOY55" s="87"/>
      <c r="EOZ55" s="87"/>
      <c r="EPA55" s="87"/>
      <c r="EPB55" s="87"/>
      <c r="EPC55" s="87"/>
      <c r="EPD55" s="87"/>
      <c r="EPE55" s="87"/>
      <c r="EPF55" s="87"/>
      <c r="EPG55" s="87"/>
      <c r="EPH55" s="87"/>
      <c r="EPI55" s="87"/>
      <c r="EPJ55" s="87"/>
      <c r="EPK55" s="87"/>
      <c r="EPL55" s="87"/>
      <c r="EPM55" s="87"/>
      <c r="EPN55" s="87"/>
      <c r="EPO55" s="87"/>
      <c r="EPP55" s="87"/>
      <c r="EPQ55" s="87"/>
      <c r="EPR55" s="87"/>
      <c r="EPS55" s="87"/>
      <c r="EPT55" s="87"/>
      <c r="EPU55" s="87"/>
      <c r="EPV55" s="87"/>
      <c r="EPW55" s="87"/>
      <c r="EPX55" s="87"/>
      <c r="EPY55" s="87"/>
      <c r="EPZ55" s="87"/>
      <c r="EQA55" s="87"/>
      <c r="EQB55" s="87"/>
      <c r="EQC55" s="87"/>
      <c r="EQD55" s="87"/>
      <c r="EQE55" s="87"/>
      <c r="EQF55" s="87"/>
      <c r="EQG55" s="87"/>
      <c r="EQH55" s="87"/>
      <c r="EQI55" s="87"/>
      <c r="EQJ55" s="87"/>
      <c r="EQK55" s="87"/>
      <c r="EQL55" s="87"/>
      <c r="EQM55" s="87"/>
      <c r="EQN55" s="87"/>
      <c r="EQO55" s="87"/>
      <c r="EQP55" s="87"/>
      <c r="EQQ55" s="87"/>
      <c r="EQR55" s="87"/>
      <c r="EQS55" s="87"/>
      <c r="EQT55" s="87"/>
      <c r="EQU55" s="87"/>
      <c r="EQV55" s="87"/>
      <c r="EQW55" s="87"/>
      <c r="EQX55" s="87"/>
      <c r="EQY55" s="87"/>
      <c r="EQZ55" s="87"/>
      <c r="ERA55" s="87"/>
      <c r="ERB55" s="87"/>
      <c r="ERC55" s="87"/>
      <c r="ERD55" s="87"/>
      <c r="ERE55" s="87"/>
      <c r="ERF55" s="87"/>
      <c r="ERG55" s="87"/>
      <c r="ERH55" s="87"/>
      <c r="ERI55" s="87"/>
      <c r="ERJ55" s="87"/>
      <c r="ERK55" s="87"/>
      <c r="ERL55" s="87"/>
      <c r="ERM55" s="87"/>
      <c r="ERN55" s="87"/>
      <c r="ERO55" s="87"/>
      <c r="ERP55" s="87"/>
      <c r="ERQ55" s="87"/>
      <c r="ERR55" s="87"/>
      <c r="ERS55" s="87"/>
      <c r="ERT55" s="87"/>
      <c r="ERU55" s="87"/>
      <c r="ERV55" s="87"/>
      <c r="ERW55" s="87"/>
      <c r="ERX55" s="87"/>
      <c r="ERY55" s="87"/>
      <c r="ERZ55" s="87"/>
      <c r="ESA55" s="87"/>
      <c r="ESB55" s="87"/>
      <c r="ESC55" s="87"/>
      <c r="ESD55" s="87"/>
      <c r="ESE55" s="87"/>
      <c r="ESF55" s="87"/>
      <c r="ESG55" s="87"/>
      <c r="ESH55" s="87"/>
      <c r="ESI55" s="87"/>
      <c r="ESJ55" s="87"/>
      <c r="ESK55" s="87"/>
      <c r="ESL55" s="87"/>
      <c r="ESM55" s="87"/>
      <c r="ESN55" s="87"/>
      <c r="ESO55" s="87"/>
      <c r="ESP55" s="87"/>
      <c r="ESQ55" s="87"/>
      <c r="ESR55" s="87"/>
      <c r="ESS55" s="87"/>
      <c r="EST55" s="87"/>
      <c r="ESU55" s="87"/>
      <c r="ESV55" s="87"/>
      <c r="ESW55" s="87"/>
      <c r="ESX55" s="87"/>
      <c r="ESY55" s="87"/>
      <c r="ESZ55" s="87"/>
      <c r="ETA55" s="87"/>
      <c r="ETB55" s="87"/>
      <c r="ETC55" s="87"/>
      <c r="ETD55" s="87"/>
      <c r="ETE55" s="87"/>
      <c r="ETF55" s="87"/>
      <c r="ETG55" s="87"/>
      <c r="ETH55" s="87"/>
      <c r="ETI55" s="87"/>
      <c r="ETJ55" s="87"/>
      <c r="ETK55" s="87"/>
      <c r="ETL55" s="87"/>
      <c r="ETM55" s="87"/>
      <c r="ETN55" s="87"/>
      <c r="ETO55" s="87"/>
      <c r="ETP55" s="87"/>
      <c r="ETQ55" s="87"/>
      <c r="ETR55" s="87"/>
      <c r="ETS55" s="87"/>
      <c r="ETT55" s="87"/>
      <c r="ETU55" s="87"/>
      <c r="ETV55" s="87"/>
      <c r="ETW55" s="87"/>
      <c r="ETX55" s="87"/>
      <c r="ETY55" s="87"/>
      <c r="ETZ55" s="87"/>
      <c r="EUA55" s="87"/>
      <c r="EUB55" s="87"/>
      <c r="EUC55" s="87"/>
      <c r="EUD55" s="87"/>
      <c r="EUE55" s="87"/>
      <c r="EUF55" s="87"/>
      <c r="EUG55" s="87"/>
      <c r="EUH55" s="87"/>
      <c r="EUI55" s="87"/>
      <c r="EUJ55" s="87"/>
      <c r="EUK55" s="87"/>
      <c r="EUL55" s="87"/>
      <c r="EUM55" s="87"/>
      <c r="EUN55" s="87"/>
      <c r="EUO55" s="87"/>
      <c r="EUP55" s="87"/>
      <c r="EUQ55" s="87"/>
      <c r="EUR55" s="87"/>
      <c r="EUS55" s="87"/>
      <c r="EUT55" s="87"/>
      <c r="EUU55" s="87"/>
      <c r="EUV55" s="87"/>
      <c r="EUW55" s="87"/>
      <c r="EUX55" s="87"/>
      <c r="EUY55" s="87"/>
      <c r="EUZ55" s="87"/>
      <c r="EVA55" s="87"/>
      <c r="EVB55" s="87"/>
      <c r="EVC55" s="87"/>
      <c r="EVD55" s="87"/>
      <c r="EVE55" s="87"/>
      <c r="EVF55" s="87"/>
      <c r="EVG55" s="87"/>
      <c r="EVH55" s="87"/>
      <c r="EVI55" s="87"/>
      <c r="EVJ55" s="87"/>
      <c r="EVK55" s="87"/>
      <c r="EVL55" s="87"/>
      <c r="EVM55" s="87"/>
      <c r="EVN55" s="87"/>
      <c r="EVO55" s="87"/>
      <c r="EVP55" s="87"/>
      <c r="EVQ55" s="87"/>
      <c r="EVR55" s="87"/>
      <c r="EVS55" s="87"/>
      <c r="EVT55" s="87"/>
      <c r="EVU55" s="87"/>
      <c r="EVV55" s="87"/>
      <c r="EVW55" s="87"/>
      <c r="EVX55" s="87"/>
      <c r="EVY55" s="87"/>
      <c r="EVZ55" s="87"/>
      <c r="EWA55" s="87"/>
      <c r="EWB55" s="87"/>
      <c r="EWC55" s="87"/>
      <c r="EWD55" s="87"/>
      <c r="EWE55" s="87"/>
      <c r="EWF55" s="87"/>
      <c r="EWG55" s="87"/>
      <c r="EWH55" s="87"/>
      <c r="EWI55" s="87"/>
      <c r="EWJ55" s="87"/>
      <c r="EWK55" s="87"/>
      <c r="EWL55" s="87"/>
      <c r="EWM55" s="87"/>
      <c r="EWN55" s="87"/>
      <c r="EWO55" s="87"/>
      <c r="EWP55" s="87"/>
      <c r="EWQ55" s="87"/>
      <c r="EWR55" s="87"/>
      <c r="EWS55" s="87"/>
      <c r="EWT55" s="87"/>
      <c r="EWU55" s="87"/>
      <c r="EWV55" s="87"/>
      <c r="EWW55" s="87"/>
      <c r="EWX55" s="87"/>
      <c r="EWY55" s="87"/>
      <c r="EWZ55" s="87"/>
      <c r="EXA55" s="87"/>
      <c r="EXB55" s="87"/>
      <c r="EXC55" s="87"/>
      <c r="EXD55" s="87"/>
      <c r="EXE55" s="87"/>
      <c r="EXF55" s="87"/>
      <c r="EXG55" s="87"/>
      <c r="EXH55" s="87"/>
      <c r="EXI55" s="87"/>
      <c r="EXJ55" s="87"/>
      <c r="EXK55" s="87"/>
      <c r="EXL55" s="87"/>
      <c r="EXM55" s="87"/>
      <c r="EXN55" s="87"/>
      <c r="EXO55" s="87"/>
      <c r="EXP55" s="87"/>
      <c r="EXQ55" s="87"/>
      <c r="EXR55" s="87"/>
      <c r="EXS55" s="87"/>
      <c r="EXT55" s="87"/>
      <c r="EXU55" s="87"/>
      <c r="EXV55" s="87"/>
      <c r="EXW55" s="87"/>
      <c r="EXX55" s="87"/>
      <c r="EXY55" s="87"/>
      <c r="EXZ55" s="87"/>
      <c r="EYA55" s="87"/>
      <c r="EYB55" s="87"/>
      <c r="EYC55" s="87"/>
      <c r="EYD55" s="87"/>
      <c r="EYE55" s="87"/>
      <c r="EYF55" s="87"/>
      <c r="EYG55" s="87"/>
      <c r="EYH55" s="87"/>
      <c r="EYI55" s="87"/>
      <c r="EYJ55" s="87"/>
      <c r="EYK55" s="87"/>
      <c r="EYL55" s="87"/>
      <c r="EYM55" s="87"/>
      <c r="EYN55" s="87"/>
      <c r="EYO55" s="87"/>
      <c r="EYP55" s="87"/>
      <c r="EYQ55" s="87"/>
      <c r="EYR55" s="87"/>
      <c r="EYS55" s="87"/>
      <c r="EYT55" s="87"/>
      <c r="EYU55" s="87"/>
      <c r="EYV55" s="87"/>
      <c r="EYW55" s="87"/>
      <c r="EYX55" s="87"/>
      <c r="EYY55" s="87"/>
      <c r="EYZ55" s="87"/>
      <c r="EZA55" s="87"/>
      <c r="EZB55" s="87"/>
      <c r="EZC55" s="87"/>
      <c r="EZD55" s="87"/>
      <c r="EZE55" s="87"/>
      <c r="EZF55" s="87"/>
      <c r="EZG55" s="87"/>
      <c r="EZH55" s="87"/>
      <c r="EZI55" s="87"/>
      <c r="EZJ55" s="87"/>
      <c r="EZK55" s="87"/>
      <c r="EZL55" s="87"/>
      <c r="EZM55" s="87"/>
      <c r="EZN55" s="87"/>
      <c r="EZO55" s="87"/>
      <c r="EZP55" s="87"/>
      <c r="EZQ55" s="87"/>
      <c r="EZR55" s="87"/>
      <c r="EZS55" s="87"/>
      <c r="EZT55" s="87"/>
      <c r="EZU55" s="87"/>
      <c r="EZV55" s="87"/>
      <c r="EZW55" s="87"/>
      <c r="EZX55" s="87"/>
      <c r="EZY55" s="87"/>
      <c r="EZZ55" s="87"/>
      <c r="FAA55" s="87"/>
      <c r="FAB55" s="87"/>
      <c r="FAC55" s="87"/>
      <c r="FAD55" s="87"/>
      <c r="FAE55" s="87"/>
      <c r="FAF55" s="87"/>
      <c r="FAG55" s="87"/>
      <c r="FAH55" s="87"/>
      <c r="FAI55" s="87"/>
      <c r="FAJ55" s="87"/>
      <c r="FAK55" s="87"/>
      <c r="FAL55" s="87"/>
      <c r="FAM55" s="87"/>
      <c r="FAN55" s="87"/>
      <c r="FAO55" s="87"/>
      <c r="FAP55" s="87"/>
      <c r="FAQ55" s="87"/>
      <c r="FAR55" s="87"/>
      <c r="FAS55" s="87"/>
      <c r="FAT55" s="87"/>
      <c r="FAU55" s="87"/>
      <c r="FAV55" s="87"/>
      <c r="FAW55" s="87"/>
      <c r="FAX55" s="87"/>
      <c r="FAY55" s="87"/>
      <c r="FAZ55" s="87"/>
      <c r="FBA55" s="87"/>
      <c r="FBB55" s="87"/>
      <c r="FBC55" s="87"/>
      <c r="FBD55" s="87"/>
      <c r="FBE55" s="87"/>
      <c r="FBF55" s="87"/>
      <c r="FBG55" s="87"/>
      <c r="FBH55" s="87"/>
      <c r="FBI55" s="87"/>
      <c r="FBJ55" s="87"/>
      <c r="FBK55" s="87"/>
      <c r="FBL55" s="87"/>
      <c r="FBM55" s="87"/>
      <c r="FBN55" s="87"/>
      <c r="FBO55" s="87"/>
      <c r="FBP55" s="87"/>
      <c r="FBQ55" s="87"/>
      <c r="FBR55" s="87"/>
      <c r="FBS55" s="87"/>
      <c r="FBT55" s="87"/>
      <c r="FBU55" s="87"/>
      <c r="FBV55" s="87"/>
      <c r="FBW55" s="87"/>
      <c r="FBX55" s="87"/>
      <c r="FBY55" s="87"/>
      <c r="FBZ55" s="87"/>
      <c r="FCA55" s="87"/>
      <c r="FCB55" s="87"/>
      <c r="FCC55" s="87"/>
      <c r="FCD55" s="87"/>
      <c r="FCE55" s="87"/>
      <c r="FCF55" s="87"/>
      <c r="FCG55" s="87"/>
      <c r="FCH55" s="87"/>
      <c r="FCI55" s="87"/>
      <c r="FCJ55" s="87"/>
      <c r="FCK55" s="87"/>
      <c r="FCL55" s="87"/>
      <c r="FCM55" s="87"/>
      <c r="FCN55" s="87"/>
      <c r="FCO55" s="87"/>
      <c r="FCP55" s="87"/>
      <c r="FCQ55" s="87"/>
      <c r="FCR55" s="87"/>
      <c r="FCS55" s="87"/>
      <c r="FCT55" s="87"/>
      <c r="FCU55" s="87"/>
      <c r="FCV55" s="87"/>
      <c r="FCW55" s="87"/>
      <c r="FCX55" s="87"/>
      <c r="FCY55" s="87"/>
      <c r="FCZ55" s="87"/>
      <c r="FDA55" s="87"/>
      <c r="FDB55" s="87"/>
      <c r="FDC55" s="87"/>
      <c r="FDD55" s="87"/>
      <c r="FDE55" s="87"/>
      <c r="FDF55" s="87"/>
      <c r="FDG55" s="87"/>
      <c r="FDH55" s="87"/>
      <c r="FDI55" s="87"/>
      <c r="FDJ55" s="87"/>
      <c r="FDK55" s="87"/>
      <c r="FDL55" s="87"/>
      <c r="FDM55" s="87"/>
      <c r="FDN55" s="87"/>
      <c r="FDO55" s="87"/>
      <c r="FDP55" s="87"/>
      <c r="FDQ55" s="87"/>
      <c r="FDR55" s="87"/>
      <c r="FDS55" s="87"/>
      <c r="FDT55" s="87"/>
      <c r="FDU55" s="87"/>
      <c r="FDV55" s="87"/>
      <c r="FDW55" s="87"/>
      <c r="FDX55" s="87"/>
      <c r="FDY55" s="87"/>
      <c r="FDZ55" s="87"/>
      <c r="FEA55" s="87"/>
      <c r="FEB55" s="87"/>
      <c r="FEC55" s="87"/>
      <c r="FED55" s="87"/>
      <c r="FEE55" s="87"/>
      <c r="FEF55" s="87"/>
      <c r="FEG55" s="87"/>
      <c r="FEH55" s="87"/>
      <c r="FEI55" s="87"/>
      <c r="FEJ55" s="87"/>
      <c r="FEK55" s="87"/>
      <c r="FEL55" s="87"/>
      <c r="FEM55" s="87"/>
      <c r="FEN55" s="87"/>
      <c r="FEO55" s="87"/>
      <c r="FEP55" s="87"/>
      <c r="FEQ55" s="87"/>
      <c r="FER55" s="87"/>
      <c r="FES55" s="87"/>
      <c r="FET55" s="87"/>
      <c r="FEU55" s="87"/>
      <c r="FEV55" s="87"/>
      <c r="FEW55" s="87"/>
      <c r="FEX55" s="87"/>
      <c r="FEY55" s="87"/>
      <c r="FEZ55" s="87"/>
      <c r="FFA55" s="87"/>
      <c r="FFB55" s="87"/>
      <c r="FFC55" s="87"/>
      <c r="FFD55" s="87"/>
      <c r="FFE55" s="87"/>
      <c r="FFF55" s="87"/>
      <c r="FFG55" s="87"/>
      <c r="FFH55" s="87"/>
      <c r="FFI55" s="87"/>
      <c r="FFJ55" s="87"/>
      <c r="FFK55" s="87"/>
      <c r="FFL55" s="87"/>
      <c r="FFM55" s="87"/>
      <c r="FFN55" s="87"/>
      <c r="FFO55" s="87"/>
      <c r="FFP55" s="87"/>
      <c r="FFQ55" s="87"/>
      <c r="FFR55" s="87"/>
      <c r="FFS55" s="87"/>
      <c r="FFT55" s="87"/>
      <c r="FFU55" s="87"/>
      <c r="FFV55" s="87"/>
      <c r="FFW55" s="87"/>
      <c r="FFX55" s="87"/>
      <c r="FFY55" s="87"/>
      <c r="FFZ55" s="87"/>
      <c r="FGA55" s="87"/>
      <c r="FGB55" s="87"/>
      <c r="FGC55" s="87"/>
      <c r="FGD55" s="87"/>
      <c r="FGE55" s="87"/>
      <c r="FGF55" s="87"/>
      <c r="FGG55" s="87"/>
      <c r="FGH55" s="87"/>
      <c r="FGI55" s="87"/>
      <c r="FGJ55" s="87"/>
      <c r="FGK55" s="87"/>
      <c r="FGL55" s="87"/>
      <c r="FGM55" s="87"/>
      <c r="FGN55" s="87"/>
      <c r="FGO55" s="87"/>
      <c r="FGP55" s="87"/>
      <c r="FGQ55" s="87"/>
      <c r="FGR55" s="87"/>
      <c r="FGS55" s="87"/>
      <c r="FGT55" s="87"/>
      <c r="FGU55" s="87"/>
      <c r="FGV55" s="87"/>
      <c r="FGW55" s="87"/>
      <c r="FGX55" s="87"/>
      <c r="FGY55" s="87"/>
      <c r="FGZ55" s="87"/>
      <c r="FHA55" s="87"/>
      <c r="FHB55" s="87"/>
      <c r="FHC55" s="87"/>
      <c r="FHD55" s="87"/>
      <c r="FHE55" s="87"/>
      <c r="FHF55" s="87"/>
      <c r="FHG55" s="87"/>
      <c r="FHH55" s="87"/>
      <c r="FHI55" s="87"/>
      <c r="FHJ55" s="87"/>
      <c r="FHK55" s="87"/>
      <c r="FHL55" s="87"/>
      <c r="FHM55" s="87"/>
      <c r="FHN55" s="87"/>
      <c r="FHO55" s="87"/>
      <c r="FHP55" s="87"/>
      <c r="FHQ55" s="87"/>
      <c r="FHR55" s="87"/>
      <c r="FHS55" s="87"/>
      <c r="FHT55" s="87"/>
      <c r="FHU55" s="87"/>
      <c r="FHV55" s="87"/>
      <c r="FHW55" s="87"/>
      <c r="FHX55" s="87"/>
      <c r="FHY55" s="87"/>
      <c r="FHZ55" s="87"/>
      <c r="FIA55" s="87"/>
      <c r="FIB55" s="87"/>
      <c r="FIC55" s="87"/>
      <c r="FID55" s="87"/>
      <c r="FIE55" s="87"/>
      <c r="FIF55" s="87"/>
      <c r="FIG55" s="87"/>
      <c r="FIH55" s="87"/>
      <c r="FII55" s="87"/>
      <c r="FIJ55" s="87"/>
      <c r="FIK55" s="87"/>
      <c r="FIL55" s="87"/>
      <c r="FIM55" s="87"/>
      <c r="FIN55" s="87"/>
      <c r="FIO55" s="87"/>
      <c r="FIP55" s="87"/>
      <c r="FIQ55" s="87"/>
      <c r="FIR55" s="87"/>
      <c r="FIS55" s="87"/>
      <c r="FIT55" s="87"/>
      <c r="FIU55" s="87"/>
      <c r="FIV55" s="87"/>
      <c r="FIW55" s="87"/>
      <c r="FIX55" s="87"/>
      <c r="FIY55" s="87"/>
      <c r="FIZ55" s="87"/>
      <c r="FJA55" s="87"/>
      <c r="FJB55" s="87"/>
      <c r="FJC55" s="87"/>
      <c r="FJD55" s="87"/>
      <c r="FJE55" s="87"/>
      <c r="FJF55" s="87"/>
      <c r="FJG55" s="87"/>
      <c r="FJH55" s="87"/>
      <c r="FJI55" s="87"/>
      <c r="FJJ55" s="87"/>
      <c r="FJK55" s="87"/>
      <c r="FJL55" s="87"/>
      <c r="FJM55" s="87"/>
      <c r="FJN55" s="87"/>
      <c r="FJO55" s="87"/>
      <c r="FJP55" s="87"/>
      <c r="FJQ55" s="87"/>
      <c r="FJR55" s="87"/>
      <c r="FJS55" s="87"/>
      <c r="FJT55" s="87"/>
      <c r="FJU55" s="87"/>
      <c r="FJV55" s="87"/>
      <c r="FJW55" s="87"/>
      <c r="FJX55" s="87"/>
      <c r="FJY55" s="87"/>
      <c r="FJZ55" s="87"/>
      <c r="FKA55" s="87"/>
      <c r="FKB55" s="87"/>
      <c r="FKC55" s="87"/>
      <c r="FKD55" s="87"/>
      <c r="FKE55" s="87"/>
      <c r="FKF55" s="87"/>
      <c r="FKG55" s="87"/>
      <c r="FKH55" s="87"/>
      <c r="FKI55" s="87"/>
      <c r="FKJ55" s="87"/>
      <c r="FKK55" s="87"/>
      <c r="FKL55" s="87"/>
      <c r="FKM55" s="87"/>
      <c r="FKN55" s="87"/>
      <c r="FKO55" s="87"/>
      <c r="FKP55" s="87"/>
      <c r="FKQ55" s="87"/>
      <c r="FKR55" s="87"/>
      <c r="FKS55" s="87"/>
      <c r="FKT55" s="87"/>
      <c r="FKU55" s="87"/>
      <c r="FKV55" s="87"/>
      <c r="FKW55" s="87"/>
      <c r="FKX55" s="87"/>
      <c r="FKY55" s="87"/>
      <c r="FKZ55" s="87"/>
      <c r="FLA55" s="87"/>
      <c r="FLB55" s="87"/>
      <c r="FLC55" s="87"/>
      <c r="FLD55" s="87"/>
      <c r="FLE55" s="87"/>
      <c r="FLF55" s="87"/>
      <c r="FLG55" s="87"/>
      <c r="FLH55" s="87"/>
      <c r="FLI55" s="87"/>
      <c r="FLJ55" s="87"/>
      <c r="FLK55" s="87"/>
      <c r="FLL55" s="87"/>
      <c r="FLM55" s="87"/>
      <c r="FLN55" s="87"/>
      <c r="FLO55" s="87"/>
      <c r="FLP55" s="87"/>
      <c r="FLQ55" s="87"/>
      <c r="FLR55" s="87"/>
      <c r="FLS55" s="87"/>
      <c r="FLT55" s="87"/>
      <c r="FLU55" s="87"/>
      <c r="FLV55" s="87"/>
      <c r="FLW55" s="87"/>
      <c r="FLX55" s="87"/>
      <c r="FLY55" s="87"/>
      <c r="FLZ55" s="87"/>
      <c r="FMA55" s="87"/>
      <c r="FMB55" s="87"/>
      <c r="FMC55" s="87"/>
      <c r="FMD55" s="87"/>
      <c r="FME55" s="87"/>
      <c r="FMF55" s="87"/>
      <c r="FMG55" s="87"/>
      <c r="FMH55" s="87"/>
      <c r="FMI55" s="87"/>
      <c r="FMJ55" s="87"/>
      <c r="FMK55" s="87"/>
      <c r="FML55" s="87"/>
      <c r="FMM55" s="87"/>
      <c r="FMN55" s="87"/>
      <c r="FMO55" s="87"/>
      <c r="FMP55" s="87"/>
      <c r="FMQ55" s="87"/>
      <c r="FMR55" s="87"/>
      <c r="FMS55" s="87"/>
      <c r="FMT55" s="87"/>
      <c r="FMU55" s="87"/>
      <c r="FMV55" s="87"/>
      <c r="FMW55" s="87"/>
      <c r="FMX55" s="87"/>
      <c r="FMY55" s="87"/>
      <c r="FMZ55" s="87"/>
      <c r="FNA55" s="87"/>
      <c r="FNB55" s="87"/>
      <c r="FNC55" s="87"/>
      <c r="FND55" s="87"/>
      <c r="FNE55" s="87"/>
      <c r="FNF55" s="87"/>
      <c r="FNG55" s="87"/>
      <c r="FNH55" s="87"/>
      <c r="FNI55" s="87"/>
      <c r="FNJ55" s="87"/>
      <c r="FNK55" s="87"/>
      <c r="FNL55" s="87"/>
      <c r="FNM55" s="87"/>
      <c r="FNN55" s="87"/>
      <c r="FNO55" s="87"/>
      <c r="FNP55" s="87"/>
      <c r="FNQ55" s="87"/>
      <c r="FNR55" s="87"/>
      <c r="FNS55" s="87"/>
      <c r="FNT55" s="87"/>
      <c r="FNU55" s="87"/>
      <c r="FNV55" s="87"/>
      <c r="FNW55" s="87"/>
      <c r="FNX55" s="87"/>
      <c r="FNY55" s="87"/>
      <c r="FNZ55" s="87"/>
      <c r="FOA55" s="87"/>
      <c r="FOB55" s="87"/>
      <c r="FOC55" s="87"/>
      <c r="FOD55" s="87"/>
      <c r="FOE55" s="87"/>
      <c r="FOF55" s="87"/>
      <c r="FOG55" s="87"/>
      <c r="FOH55" s="87"/>
      <c r="FOI55" s="87"/>
      <c r="FOJ55" s="87"/>
      <c r="FOK55" s="87"/>
      <c r="FOL55" s="87"/>
      <c r="FOM55" s="87"/>
      <c r="FON55" s="87"/>
      <c r="FOO55" s="87"/>
      <c r="FOP55" s="87"/>
      <c r="FOQ55" s="87"/>
      <c r="FOR55" s="87"/>
      <c r="FOS55" s="87"/>
      <c r="FOT55" s="87"/>
      <c r="FOU55" s="87"/>
      <c r="FOV55" s="87"/>
      <c r="FOW55" s="87"/>
      <c r="FOX55" s="87"/>
      <c r="FOY55" s="87"/>
      <c r="FOZ55" s="87"/>
      <c r="FPA55" s="87"/>
      <c r="FPB55" s="87"/>
      <c r="FPC55" s="87"/>
      <c r="FPD55" s="87"/>
      <c r="FPE55" s="87"/>
      <c r="FPF55" s="87"/>
      <c r="FPG55" s="87"/>
      <c r="FPH55" s="87"/>
      <c r="FPI55" s="87"/>
      <c r="FPJ55" s="87"/>
      <c r="FPK55" s="87"/>
      <c r="FPL55" s="87"/>
      <c r="FPM55" s="87"/>
      <c r="FPN55" s="87"/>
      <c r="FPO55" s="87"/>
      <c r="FPP55" s="87"/>
      <c r="FPQ55" s="87"/>
      <c r="FPR55" s="87"/>
      <c r="FPS55" s="87"/>
      <c r="FPT55" s="87"/>
      <c r="FPU55" s="87"/>
      <c r="FPV55" s="87"/>
      <c r="FPW55" s="87"/>
      <c r="FPX55" s="87"/>
      <c r="FPY55" s="87"/>
      <c r="FPZ55" s="87"/>
      <c r="FQA55" s="87"/>
      <c r="FQB55" s="87"/>
      <c r="FQC55" s="87"/>
      <c r="FQD55" s="87"/>
      <c r="FQE55" s="87"/>
      <c r="FQF55" s="87"/>
      <c r="FQG55" s="87"/>
      <c r="FQH55" s="87"/>
      <c r="FQI55" s="87"/>
      <c r="FQJ55" s="87"/>
      <c r="FQK55" s="87"/>
      <c r="FQL55" s="87"/>
      <c r="FQM55" s="87"/>
      <c r="FQN55" s="87"/>
      <c r="FQO55" s="87"/>
      <c r="FQP55" s="87"/>
      <c r="FQQ55" s="87"/>
      <c r="FQR55" s="87"/>
      <c r="FQS55" s="87"/>
      <c r="FQT55" s="87"/>
      <c r="FQU55" s="87"/>
      <c r="FQV55" s="87"/>
      <c r="FQW55" s="87"/>
      <c r="FQX55" s="87"/>
      <c r="FQY55" s="87"/>
      <c r="FQZ55" s="87"/>
      <c r="FRA55" s="87"/>
      <c r="FRB55" s="87"/>
      <c r="FRC55" s="87"/>
      <c r="FRD55" s="87"/>
      <c r="FRE55" s="87"/>
      <c r="FRF55" s="87"/>
      <c r="FRG55" s="87"/>
      <c r="FRH55" s="87"/>
      <c r="FRI55" s="87"/>
      <c r="FRJ55" s="87"/>
      <c r="FRK55" s="87"/>
      <c r="FRL55" s="87"/>
      <c r="FRM55" s="87"/>
      <c r="FRN55" s="87"/>
      <c r="FRO55" s="87"/>
      <c r="FRP55" s="87"/>
      <c r="FRQ55" s="87"/>
      <c r="FRR55" s="87"/>
      <c r="FRS55" s="87"/>
      <c r="FRT55" s="87"/>
      <c r="FRU55" s="87"/>
      <c r="FRV55" s="87"/>
      <c r="FRW55" s="87"/>
      <c r="FRX55" s="87"/>
      <c r="FRY55" s="87"/>
      <c r="FRZ55" s="87"/>
      <c r="FSA55" s="87"/>
      <c r="FSB55" s="87"/>
      <c r="FSC55" s="87"/>
      <c r="FSD55" s="87"/>
      <c r="FSE55" s="87"/>
      <c r="FSF55" s="87"/>
      <c r="FSG55" s="87"/>
      <c r="FSH55" s="87"/>
      <c r="FSI55" s="87"/>
      <c r="FSJ55" s="87"/>
      <c r="FSK55" s="87"/>
      <c r="FSL55" s="87"/>
      <c r="FSM55" s="87"/>
      <c r="FSN55" s="87"/>
      <c r="FSO55" s="87"/>
      <c r="FSP55" s="87"/>
      <c r="FSQ55" s="87"/>
      <c r="FSR55" s="87"/>
      <c r="FSS55" s="87"/>
      <c r="FST55" s="87"/>
      <c r="FSU55" s="87"/>
      <c r="FSV55" s="87"/>
      <c r="FSW55" s="87"/>
      <c r="FSX55" s="87"/>
      <c r="FSY55" s="87"/>
      <c r="FSZ55" s="87"/>
      <c r="FTA55" s="87"/>
      <c r="FTB55" s="87"/>
      <c r="FTC55" s="87"/>
      <c r="FTD55" s="87"/>
      <c r="FTE55" s="87"/>
      <c r="FTF55" s="87"/>
      <c r="FTG55" s="87"/>
      <c r="FTH55" s="87"/>
      <c r="FTI55" s="87"/>
      <c r="FTJ55" s="87"/>
      <c r="FTK55" s="87"/>
      <c r="FTL55" s="87"/>
      <c r="FTM55" s="87"/>
      <c r="FTN55" s="87"/>
      <c r="FTO55" s="87"/>
      <c r="FTP55" s="87"/>
      <c r="FTQ55" s="87"/>
      <c r="FTR55" s="87"/>
      <c r="FTS55" s="87"/>
      <c r="FTT55" s="87"/>
      <c r="FTU55" s="87"/>
      <c r="FTV55" s="87"/>
      <c r="FTW55" s="87"/>
      <c r="FTX55" s="87"/>
      <c r="FTY55" s="87"/>
      <c r="FTZ55" s="87"/>
      <c r="FUA55" s="87"/>
      <c r="FUB55" s="87"/>
      <c r="FUC55" s="87"/>
      <c r="FUD55" s="87"/>
      <c r="FUE55" s="87"/>
      <c r="FUF55" s="87"/>
      <c r="FUG55" s="87"/>
      <c r="FUH55" s="87"/>
      <c r="FUI55" s="87"/>
      <c r="FUJ55" s="87"/>
      <c r="FUK55" s="87"/>
      <c r="FUL55" s="87"/>
      <c r="FUM55" s="87"/>
      <c r="FUN55" s="87"/>
      <c r="FUO55" s="87"/>
      <c r="FUP55" s="87"/>
      <c r="FUQ55" s="87"/>
      <c r="FUR55" s="87"/>
      <c r="FUS55" s="87"/>
      <c r="FUT55" s="87"/>
      <c r="FUU55" s="87"/>
      <c r="FUV55" s="87"/>
      <c r="FUW55" s="87"/>
      <c r="FUX55" s="87"/>
      <c r="FUY55" s="87"/>
      <c r="FUZ55" s="87"/>
      <c r="FVA55" s="87"/>
      <c r="FVB55" s="87"/>
      <c r="FVC55" s="87"/>
      <c r="FVD55" s="87"/>
      <c r="FVE55" s="87"/>
      <c r="FVF55" s="87"/>
      <c r="FVG55" s="87"/>
      <c r="FVH55" s="87"/>
      <c r="FVI55" s="87"/>
      <c r="FVJ55" s="87"/>
      <c r="FVK55" s="87"/>
      <c r="FVL55" s="87"/>
      <c r="FVM55" s="87"/>
      <c r="FVN55" s="87"/>
      <c r="FVO55" s="87"/>
      <c r="FVP55" s="87"/>
      <c r="FVQ55" s="87"/>
      <c r="FVR55" s="87"/>
      <c r="FVS55" s="87"/>
      <c r="FVT55" s="87"/>
      <c r="FVU55" s="87"/>
      <c r="FVV55" s="87"/>
      <c r="FVW55" s="87"/>
      <c r="FVX55" s="87"/>
      <c r="FVY55" s="87"/>
      <c r="FVZ55" s="87"/>
      <c r="FWA55" s="87"/>
      <c r="FWB55" s="87"/>
      <c r="FWC55" s="87"/>
      <c r="FWD55" s="87"/>
      <c r="FWE55" s="87"/>
      <c r="FWF55" s="87"/>
      <c r="FWG55" s="87"/>
      <c r="FWH55" s="87"/>
      <c r="FWI55" s="87"/>
      <c r="FWJ55" s="87"/>
      <c r="FWK55" s="87"/>
      <c r="FWL55" s="87"/>
      <c r="FWM55" s="87"/>
      <c r="FWN55" s="87"/>
      <c r="FWO55" s="87"/>
      <c r="FWP55" s="87"/>
      <c r="FWQ55" s="87"/>
      <c r="FWR55" s="87"/>
      <c r="FWS55" s="87"/>
      <c r="FWT55" s="87"/>
      <c r="FWU55" s="87"/>
      <c r="FWV55" s="87"/>
      <c r="FWW55" s="87"/>
      <c r="FWX55" s="87"/>
      <c r="FWY55" s="87"/>
      <c r="FWZ55" s="87"/>
      <c r="FXA55" s="87"/>
      <c r="FXB55" s="87"/>
      <c r="FXC55" s="87"/>
      <c r="FXD55" s="87"/>
      <c r="FXE55" s="87"/>
      <c r="FXF55" s="87"/>
      <c r="FXG55" s="87"/>
      <c r="FXH55" s="87"/>
      <c r="FXI55" s="87"/>
      <c r="FXJ55" s="87"/>
      <c r="FXK55" s="87"/>
      <c r="FXL55" s="87"/>
      <c r="FXM55" s="87"/>
      <c r="FXN55" s="87"/>
      <c r="FXO55" s="87"/>
      <c r="FXP55" s="87"/>
      <c r="FXQ55" s="87"/>
      <c r="FXR55" s="87"/>
      <c r="FXS55" s="87"/>
      <c r="FXT55" s="87"/>
      <c r="FXU55" s="87"/>
      <c r="FXV55" s="87"/>
      <c r="FXW55" s="87"/>
      <c r="FXX55" s="87"/>
      <c r="FXY55" s="87"/>
      <c r="FXZ55" s="87"/>
      <c r="FYA55" s="87"/>
      <c r="FYB55" s="87"/>
      <c r="FYC55" s="87"/>
      <c r="FYD55" s="87"/>
      <c r="FYE55" s="87"/>
      <c r="FYF55" s="87"/>
      <c r="FYG55" s="87"/>
      <c r="FYH55" s="87"/>
      <c r="FYI55" s="87"/>
      <c r="FYJ55" s="87"/>
      <c r="FYK55" s="87"/>
      <c r="FYL55" s="87"/>
      <c r="FYM55" s="87"/>
      <c r="FYN55" s="87"/>
      <c r="FYO55" s="87"/>
      <c r="FYP55" s="87"/>
      <c r="FYQ55" s="87"/>
      <c r="FYR55" s="87"/>
      <c r="FYS55" s="87"/>
      <c r="FYT55" s="87"/>
      <c r="FYU55" s="87"/>
      <c r="FYV55" s="87"/>
      <c r="FYW55" s="87"/>
      <c r="FYX55" s="87"/>
      <c r="FYY55" s="87"/>
      <c r="FYZ55" s="87"/>
      <c r="FZA55" s="87"/>
      <c r="FZB55" s="87"/>
      <c r="FZC55" s="87"/>
      <c r="FZD55" s="87"/>
      <c r="FZE55" s="87"/>
      <c r="FZF55" s="87"/>
      <c r="FZG55" s="87"/>
      <c r="FZH55" s="87"/>
      <c r="FZI55" s="87"/>
      <c r="FZJ55" s="87"/>
      <c r="FZK55" s="87"/>
      <c r="FZL55" s="87"/>
      <c r="FZM55" s="87"/>
      <c r="FZN55" s="87"/>
      <c r="FZO55" s="87"/>
      <c r="FZP55" s="87"/>
      <c r="FZQ55" s="87"/>
      <c r="FZR55" s="87"/>
      <c r="FZS55" s="87"/>
      <c r="FZT55" s="87"/>
      <c r="FZU55" s="87"/>
      <c r="FZV55" s="87"/>
      <c r="FZW55" s="87"/>
      <c r="FZX55" s="87"/>
      <c r="FZY55" s="87"/>
      <c r="FZZ55" s="87"/>
      <c r="GAA55" s="87"/>
      <c r="GAB55" s="87"/>
      <c r="GAC55" s="87"/>
      <c r="GAD55" s="87"/>
      <c r="GAE55" s="87"/>
      <c r="GAF55" s="87"/>
      <c r="GAG55" s="87"/>
      <c r="GAH55" s="87"/>
      <c r="GAI55" s="87"/>
      <c r="GAJ55" s="87"/>
      <c r="GAK55" s="87"/>
      <c r="GAL55" s="87"/>
      <c r="GAM55" s="87"/>
      <c r="GAN55" s="87"/>
      <c r="GAO55" s="87"/>
      <c r="GAP55" s="87"/>
      <c r="GAQ55" s="87"/>
      <c r="GAR55" s="87"/>
      <c r="GAS55" s="87"/>
      <c r="GAT55" s="87"/>
      <c r="GAU55" s="87"/>
      <c r="GAV55" s="87"/>
      <c r="GAW55" s="87"/>
      <c r="GAX55" s="87"/>
      <c r="GAY55" s="87"/>
      <c r="GAZ55" s="87"/>
      <c r="GBA55" s="87"/>
      <c r="GBB55" s="87"/>
      <c r="GBC55" s="87"/>
      <c r="GBD55" s="87"/>
      <c r="GBE55" s="87"/>
      <c r="GBF55" s="87"/>
      <c r="GBG55" s="87"/>
      <c r="GBH55" s="87"/>
      <c r="GBI55" s="87"/>
      <c r="GBJ55" s="87"/>
      <c r="GBK55" s="87"/>
      <c r="GBL55" s="87"/>
      <c r="GBM55" s="87"/>
      <c r="GBN55" s="87"/>
      <c r="GBO55" s="87"/>
      <c r="GBP55" s="87"/>
      <c r="GBQ55" s="87"/>
      <c r="GBR55" s="87"/>
      <c r="GBS55" s="87"/>
      <c r="GBT55" s="87"/>
      <c r="GBU55" s="87"/>
      <c r="GBV55" s="87"/>
      <c r="GBW55" s="87"/>
      <c r="GBX55" s="87"/>
      <c r="GBY55" s="87"/>
      <c r="GBZ55" s="87"/>
      <c r="GCA55" s="87"/>
      <c r="GCB55" s="87"/>
      <c r="GCC55" s="87"/>
      <c r="GCD55" s="87"/>
      <c r="GCE55" s="87"/>
      <c r="GCF55" s="87"/>
      <c r="GCG55" s="87"/>
      <c r="GCH55" s="87"/>
      <c r="GCI55" s="87"/>
      <c r="GCJ55" s="87"/>
      <c r="GCK55" s="87"/>
      <c r="GCL55" s="87"/>
      <c r="GCM55" s="87"/>
      <c r="GCN55" s="87"/>
      <c r="GCO55" s="87"/>
      <c r="GCP55" s="87"/>
      <c r="GCQ55" s="87"/>
      <c r="GCR55" s="87"/>
      <c r="GCS55" s="87"/>
      <c r="GCT55" s="87"/>
      <c r="GCU55" s="87"/>
      <c r="GCV55" s="87"/>
      <c r="GCW55" s="87"/>
      <c r="GCX55" s="87"/>
      <c r="GCY55" s="87"/>
      <c r="GCZ55" s="87"/>
      <c r="GDA55" s="87"/>
      <c r="GDB55" s="87"/>
      <c r="GDC55" s="87"/>
      <c r="GDD55" s="87"/>
      <c r="GDE55" s="87"/>
      <c r="GDF55" s="87"/>
      <c r="GDG55" s="87"/>
      <c r="GDH55" s="87"/>
      <c r="GDI55" s="87"/>
      <c r="GDJ55" s="87"/>
      <c r="GDK55" s="87"/>
      <c r="GDL55" s="87"/>
      <c r="GDM55" s="87"/>
      <c r="GDN55" s="87"/>
      <c r="GDO55" s="87"/>
      <c r="GDP55" s="87"/>
      <c r="GDQ55" s="87"/>
      <c r="GDR55" s="87"/>
      <c r="GDS55" s="87"/>
      <c r="GDT55" s="87"/>
      <c r="GDU55" s="87"/>
      <c r="GDV55" s="87"/>
      <c r="GDW55" s="87"/>
      <c r="GDX55" s="87"/>
      <c r="GDY55" s="87"/>
      <c r="GDZ55" s="87"/>
      <c r="GEA55" s="87"/>
      <c r="GEB55" s="87"/>
      <c r="GEC55" s="87"/>
      <c r="GED55" s="87"/>
      <c r="GEE55" s="87"/>
      <c r="GEF55" s="87"/>
      <c r="GEG55" s="87"/>
      <c r="GEH55" s="87"/>
      <c r="GEI55" s="87"/>
      <c r="GEJ55" s="87"/>
      <c r="GEK55" s="87"/>
      <c r="GEL55" s="87"/>
      <c r="GEM55" s="87"/>
      <c r="GEN55" s="87"/>
      <c r="GEO55" s="87"/>
      <c r="GEP55" s="87"/>
      <c r="GEQ55" s="87"/>
      <c r="GER55" s="87"/>
      <c r="GES55" s="87"/>
      <c r="GET55" s="87"/>
      <c r="GEU55" s="87"/>
      <c r="GEV55" s="87"/>
      <c r="GEW55" s="87"/>
      <c r="GEX55" s="87"/>
      <c r="GEY55" s="87"/>
      <c r="GEZ55" s="87"/>
      <c r="GFA55" s="87"/>
      <c r="GFB55" s="87"/>
      <c r="GFC55" s="87"/>
      <c r="GFD55" s="87"/>
      <c r="GFE55" s="87"/>
      <c r="GFF55" s="87"/>
      <c r="GFG55" s="87"/>
      <c r="GFH55" s="87"/>
      <c r="GFI55" s="87"/>
      <c r="GFJ55" s="87"/>
      <c r="GFK55" s="87"/>
      <c r="GFL55" s="87"/>
      <c r="GFM55" s="87"/>
      <c r="GFN55" s="87"/>
      <c r="GFO55" s="87"/>
      <c r="GFP55" s="87"/>
      <c r="GFQ55" s="87"/>
      <c r="GFR55" s="87"/>
      <c r="GFS55" s="87"/>
      <c r="GFT55" s="87"/>
      <c r="GFU55" s="87"/>
      <c r="GFV55" s="87"/>
      <c r="GFW55" s="87"/>
      <c r="GFX55" s="87"/>
      <c r="GFY55" s="87"/>
      <c r="GFZ55" s="87"/>
      <c r="GGA55" s="87"/>
      <c r="GGB55" s="87"/>
      <c r="GGC55" s="87"/>
      <c r="GGD55" s="87"/>
      <c r="GGE55" s="87"/>
      <c r="GGF55" s="87"/>
      <c r="GGG55" s="87"/>
      <c r="GGH55" s="87"/>
      <c r="GGI55" s="87"/>
      <c r="GGJ55" s="87"/>
      <c r="GGK55" s="87"/>
      <c r="GGL55" s="87"/>
      <c r="GGM55" s="87"/>
      <c r="GGN55" s="87"/>
      <c r="GGO55" s="87"/>
      <c r="GGP55" s="87"/>
      <c r="GGQ55" s="87"/>
      <c r="GGR55" s="87"/>
      <c r="GGS55" s="87"/>
      <c r="GGT55" s="87"/>
      <c r="GGU55" s="87"/>
      <c r="GGV55" s="87"/>
      <c r="GGW55" s="87"/>
      <c r="GGX55" s="87"/>
      <c r="GGY55" s="87"/>
      <c r="GGZ55" s="87"/>
      <c r="GHA55" s="87"/>
      <c r="GHB55" s="87"/>
      <c r="GHC55" s="87"/>
      <c r="GHD55" s="87"/>
      <c r="GHE55" s="87"/>
      <c r="GHF55" s="87"/>
      <c r="GHG55" s="87"/>
      <c r="GHH55" s="87"/>
      <c r="GHI55" s="87"/>
      <c r="GHJ55" s="87"/>
      <c r="GHK55" s="87"/>
      <c r="GHL55" s="87"/>
      <c r="GHM55" s="87"/>
      <c r="GHN55" s="87"/>
      <c r="GHO55" s="87"/>
      <c r="GHP55" s="87"/>
      <c r="GHQ55" s="87"/>
      <c r="GHR55" s="87"/>
      <c r="GHS55" s="87"/>
      <c r="GHT55" s="87"/>
      <c r="GHU55" s="87"/>
      <c r="GHV55" s="87"/>
      <c r="GHW55" s="87"/>
      <c r="GHX55" s="87"/>
      <c r="GHY55" s="87"/>
      <c r="GHZ55" s="87"/>
      <c r="GIA55" s="87"/>
      <c r="GIB55" s="87"/>
      <c r="GIC55" s="87"/>
      <c r="GID55" s="87"/>
      <c r="GIE55" s="87"/>
      <c r="GIF55" s="87"/>
      <c r="GIG55" s="87"/>
      <c r="GIH55" s="87"/>
      <c r="GII55" s="87"/>
      <c r="GIJ55" s="87"/>
      <c r="GIK55" s="87"/>
      <c r="GIL55" s="87"/>
      <c r="GIM55" s="87"/>
      <c r="GIN55" s="87"/>
      <c r="GIO55" s="87"/>
      <c r="GIP55" s="87"/>
      <c r="GIQ55" s="87"/>
      <c r="GIR55" s="87"/>
      <c r="GIS55" s="87"/>
      <c r="GIT55" s="87"/>
      <c r="GIU55" s="87"/>
      <c r="GIV55" s="87"/>
      <c r="GIW55" s="87"/>
      <c r="GIX55" s="87"/>
      <c r="GIY55" s="87"/>
      <c r="GIZ55" s="87"/>
      <c r="GJA55" s="87"/>
      <c r="GJB55" s="87"/>
      <c r="GJC55" s="87"/>
      <c r="GJD55" s="87"/>
      <c r="GJE55" s="87"/>
      <c r="GJF55" s="87"/>
      <c r="GJG55" s="87"/>
      <c r="GJH55" s="87"/>
      <c r="GJI55" s="87"/>
      <c r="GJJ55" s="87"/>
      <c r="GJK55" s="87"/>
      <c r="GJL55" s="87"/>
      <c r="GJM55" s="87"/>
      <c r="GJN55" s="87"/>
      <c r="GJO55" s="87"/>
      <c r="GJP55" s="87"/>
      <c r="GJQ55" s="87"/>
      <c r="GJR55" s="87"/>
      <c r="GJS55" s="87"/>
      <c r="GJT55" s="87"/>
      <c r="GJU55" s="87"/>
      <c r="GJV55" s="87"/>
      <c r="GJW55" s="87"/>
      <c r="GJX55" s="87"/>
      <c r="GJY55" s="87"/>
      <c r="GJZ55" s="87"/>
      <c r="GKA55" s="87"/>
      <c r="GKB55" s="87"/>
      <c r="GKC55" s="87"/>
      <c r="GKD55" s="87"/>
      <c r="GKE55" s="87"/>
      <c r="GKF55" s="87"/>
      <c r="GKG55" s="87"/>
      <c r="GKH55" s="87"/>
      <c r="GKI55" s="87"/>
      <c r="GKJ55" s="87"/>
      <c r="GKK55" s="87"/>
      <c r="GKL55" s="87"/>
      <c r="GKM55" s="87"/>
      <c r="GKN55" s="87"/>
      <c r="GKO55" s="87"/>
      <c r="GKP55" s="87"/>
      <c r="GKQ55" s="87"/>
      <c r="GKR55" s="87"/>
      <c r="GKS55" s="87"/>
      <c r="GKT55" s="87"/>
      <c r="GKU55" s="87"/>
      <c r="GKV55" s="87"/>
      <c r="GKW55" s="87"/>
      <c r="GKX55" s="87"/>
      <c r="GKY55" s="87"/>
      <c r="GKZ55" s="87"/>
      <c r="GLA55" s="87"/>
      <c r="GLB55" s="87"/>
      <c r="GLC55" s="87"/>
      <c r="GLD55" s="87"/>
      <c r="GLE55" s="87"/>
      <c r="GLF55" s="87"/>
      <c r="GLG55" s="87"/>
      <c r="GLH55" s="87"/>
      <c r="GLI55" s="87"/>
      <c r="GLJ55" s="87"/>
      <c r="GLK55" s="87"/>
      <c r="GLL55" s="87"/>
      <c r="GLM55" s="87"/>
      <c r="GLN55" s="87"/>
      <c r="GLO55" s="87"/>
      <c r="GLP55" s="87"/>
      <c r="GLQ55" s="87"/>
      <c r="GLR55" s="87"/>
      <c r="GLS55" s="87"/>
      <c r="GLT55" s="87"/>
      <c r="GLU55" s="87"/>
      <c r="GLV55" s="87"/>
      <c r="GLW55" s="87"/>
      <c r="GLX55" s="87"/>
      <c r="GLY55" s="87"/>
      <c r="GLZ55" s="87"/>
      <c r="GMA55" s="87"/>
      <c r="GMB55" s="87"/>
      <c r="GMC55" s="87"/>
      <c r="GMD55" s="87"/>
      <c r="GME55" s="87"/>
      <c r="GMF55" s="87"/>
      <c r="GMG55" s="87"/>
      <c r="GMH55" s="87"/>
      <c r="GMI55" s="87"/>
      <c r="GMJ55" s="87"/>
      <c r="GMK55" s="87"/>
      <c r="GML55" s="87"/>
      <c r="GMM55" s="87"/>
      <c r="GMN55" s="87"/>
      <c r="GMO55" s="87"/>
      <c r="GMP55" s="87"/>
      <c r="GMQ55" s="87"/>
      <c r="GMR55" s="87"/>
      <c r="GMS55" s="87"/>
      <c r="GMT55" s="87"/>
      <c r="GMU55" s="87"/>
      <c r="GMV55" s="87"/>
      <c r="GMW55" s="87"/>
      <c r="GMX55" s="87"/>
      <c r="GMY55" s="87"/>
      <c r="GMZ55" s="87"/>
      <c r="GNA55" s="87"/>
      <c r="GNB55" s="87"/>
      <c r="GNC55" s="87"/>
      <c r="GND55" s="87"/>
      <c r="GNE55" s="87"/>
      <c r="GNF55" s="87"/>
      <c r="GNG55" s="87"/>
      <c r="GNH55" s="87"/>
      <c r="GNI55" s="87"/>
      <c r="GNJ55" s="87"/>
      <c r="GNK55" s="87"/>
      <c r="GNL55" s="87"/>
      <c r="GNM55" s="87"/>
      <c r="GNN55" s="87"/>
      <c r="GNO55" s="87"/>
      <c r="GNP55" s="87"/>
      <c r="GNQ55" s="87"/>
      <c r="GNR55" s="87"/>
      <c r="GNS55" s="87"/>
      <c r="GNT55" s="87"/>
      <c r="GNU55" s="87"/>
      <c r="GNV55" s="87"/>
      <c r="GNW55" s="87"/>
      <c r="GNX55" s="87"/>
      <c r="GNY55" s="87"/>
      <c r="GNZ55" s="87"/>
      <c r="GOA55" s="87"/>
      <c r="GOB55" s="87"/>
      <c r="GOC55" s="87"/>
      <c r="GOD55" s="87"/>
      <c r="GOE55" s="87"/>
      <c r="GOF55" s="87"/>
      <c r="GOG55" s="87"/>
      <c r="GOH55" s="87"/>
      <c r="GOI55" s="87"/>
      <c r="GOJ55" s="87"/>
      <c r="GOK55" s="87"/>
      <c r="GOL55" s="87"/>
      <c r="GOM55" s="87"/>
      <c r="GON55" s="87"/>
      <c r="GOO55" s="87"/>
      <c r="GOP55" s="87"/>
      <c r="GOQ55" s="87"/>
      <c r="GOR55" s="87"/>
      <c r="GOS55" s="87"/>
      <c r="GOT55" s="87"/>
      <c r="GOU55" s="87"/>
      <c r="GOV55" s="87"/>
      <c r="GOW55" s="87"/>
      <c r="GOX55" s="87"/>
      <c r="GOY55" s="87"/>
      <c r="GOZ55" s="87"/>
      <c r="GPA55" s="87"/>
      <c r="GPB55" s="87"/>
      <c r="GPC55" s="87"/>
      <c r="GPD55" s="87"/>
      <c r="GPE55" s="87"/>
      <c r="GPF55" s="87"/>
      <c r="GPG55" s="87"/>
      <c r="GPH55" s="87"/>
      <c r="GPI55" s="87"/>
      <c r="GPJ55" s="87"/>
      <c r="GPK55" s="87"/>
      <c r="GPL55" s="87"/>
      <c r="GPM55" s="87"/>
      <c r="GPN55" s="87"/>
      <c r="GPO55" s="87"/>
      <c r="GPP55" s="87"/>
      <c r="GPQ55" s="87"/>
      <c r="GPR55" s="87"/>
      <c r="GPS55" s="87"/>
      <c r="GPT55" s="87"/>
      <c r="GPU55" s="87"/>
      <c r="GPV55" s="87"/>
      <c r="GPW55" s="87"/>
      <c r="GPX55" s="87"/>
      <c r="GPY55" s="87"/>
      <c r="GPZ55" s="87"/>
      <c r="GQA55" s="87"/>
      <c r="GQB55" s="87"/>
      <c r="GQC55" s="87"/>
      <c r="GQD55" s="87"/>
      <c r="GQE55" s="87"/>
      <c r="GQF55" s="87"/>
      <c r="GQG55" s="87"/>
      <c r="GQH55" s="87"/>
      <c r="GQI55" s="87"/>
      <c r="GQJ55" s="87"/>
      <c r="GQK55" s="87"/>
      <c r="GQL55" s="87"/>
      <c r="GQM55" s="87"/>
      <c r="GQN55" s="87"/>
      <c r="GQO55" s="87"/>
      <c r="GQP55" s="87"/>
      <c r="GQQ55" s="87"/>
      <c r="GQR55" s="87"/>
      <c r="GQS55" s="87"/>
      <c r="GQT55" s="87"/>
      <c r="GQU55" s="87"/>
      <c r="GQV55" s="87"/>
      <c r="GQW55" s="87"/>
      <c r="GQX55" s="87"/>
      <c r="GQY55" s="87"/>
      <c r="GQZ55" s="87"/>
      <c r="GRA55" s="87"/>
      <c r="GRB55" s="87"/>
      <c r="GRC55" s="87"/>
      <c r="GRD55" s="87"/>
      <c r="GRE55" s="87"/>
      <c r="GRF55" s="87"/>
      <c r="GRG55" s="87"/>
      <c r="GRH55" s="87"/>
      <c r="GRI55" s="87"/>
      <c r="GRJ55" s="87"/>
      <c r="GRK55" s="87"/>
      <c r="GRL55" s="87"/>
      <c r="GRM55" s="87"/>
      <c r="GRN55" s="87"/>
      <c r="GRO55" s="87"/>
      <c r="GRP55" s="87"/>
      <c r="GRQ55" s="87"/>
      <c r="GRR55" s="87"/>
      <c r="GRS55" s="87"/>
      <c r="GRT55" s="87"/>
      <c r="GRU55" s="87"/>
      <c r="GRV55" s="87"/>
      <c r="GRW55" s="87"/>
      <c r="GRX55" s="87"/>
      <c r="GRY55" s="87"/>
      <c r="GRZ55" s="87"/>
      <c r="GSA55" s="87"/>
      <c r="GSB55" s="87"/>
      <c r="GSC55" s="87"/>
      <c r="GSD55" s="87"/>
      <c r="GSE55" s="87"/>
      <c r="GSF55" s="87"/>
      <c r="GSG55" s="87"/>
      <c r="GSH55" s="87"/>
      <c r="GSI55" s="87"/>
      <c r="GSJ55" s="87"/>
      <c r="GSK55" s="87"/>
      <c r="GSL55" s="87"/>
      <c r="GSM55" s="87"/>
      <c r="GSN55" s="87"/>
      <c r="GSO55" s="87"/>
      <c r="GSP55" s="87"/>
      <c r="GSQ55" s="87"/>
      <c r="GSR55" s="87"/>
      <c r="GSS55" s="87"/>
      <c r="GST55" s="87"/>
      <c r="GSU55" s="87"/>
      <c r="GSV55" s="87"/>
      <c r="GSW55" s="87"/>
      <c r="GSX55" s="87"/>
      <c r="GSY55" s="87"/>
      <c r="GSZ55" s="87"/>
      <c r="GTA55" s="87"/>
      <c r="GTB55" s="87"/>
      <c r="GTC55" s="87"/>
      <c r="GTD55" s="87"/>
      <c r="GTE55" s="87"/>
      <c r="GTF55" s="87"/>
      <c r="GTG55" s="87"/>
      <c r="GTH55" s="87"/>
      <c r="GTI55" s="87"/>
      <c r="GTJ55" s="87"/>
      <c r="GTK55" s="87"/>
      <c r="GTL55" s="87"/>
      <c r="GTM55" s="87"/>
      <c r="GTN55" s="87"/>
      <c r="GTO55" s="87"/>
      <c r="GTP55" s="87"/>
      <c r="GTQ55" s="87"/>
      <c r="GTR55" s="87"/>
      <c r="GTS55" s="87"/>
      <c r="GTT55" s="87"/>
      <c r="GTU55" s="87"/>
      <c r="GTV55" s="87"/>
      <c r="GTW55" s="87"/>
      <c r="GTX55" s="87"/>
      <c r="GTY55" s="87"/>
      <c r="GTZ55" s="87"/>
      <c r="GUA55" s="87"/>
      <c r="GUB55" s="87"/>
      <c r="GUC55" s="87"/>
      <c r="GUD55" s="87"/>
      <c r="GUE55" s="87"/>
      <c r="GUF55" s="87"/>
      <c r="GUG55" s="87"/>
      <c r="GUH55" s="87"/>
      <c r="GUI55" s="87"/>
      <c r="GUJ55" s="87"/>
      <c r="GUK55" s="87"/>
      <c r="GUL55" s="87"/>
      <c r="GUM55" s="87"/>
      <c r="GUN55" s="87"/>
      <c r="GUO55" s="87"/>
      <c r="GUP55" s="87"/>
      <c r="GUQ55" s="87"/>
      <c r="GUR55" s="87"/>
      <c r="GUS55" s="87"/>
      <c r="GUT55" s="87"/>
      <c r="GUU55" s="87"/>
      <c r="GUV55" s="87"/>
      <c r="GUW55" s="87"/>
      <c r="GUX55" s="87"/>
      <c r="GUY55" s="87"/>
      <c r="GUZ55" s="87"/>
      <c r="GVA55" s="87"/>
      <c r="GVB55" s="87"/>
      <c r="GVC55" s="87"/>
      <c r="GVD55" s="87"/>
      <c r="GVE55" s="87"/>
      <c r="GVF55" s="87"/>
      <c r="GVG55" s="87"/>
      <c r="GVH55" s="87"/>
      <c r="GVI55" s="87"/>
      <c r="GVJ55" s="87"/>
      <c r="GVK55" s="87"/>
      <c r="GVL55" s="87"/>
      <c r="GVM55" s="87"/>
      <c r="GVN55" s="87"/>
      <c r="GVO55" s="87"/>
      <c r="GVP55" s="87"/>
      <c r="GVQ55" s="87"/>
      <c r="GVR55" s="87"/>
      <c r="GVS55" s="87"/>
      <c r="GVT55" s="87"/>
      <c r="GVU55" s="87"/>
      <c r="GVV55" s="87"/>
      <c r="GVW55" s="87"/>
      <c r="GVX55" s="87"/>
      <c r="GVY55" s="87"/>
      <c r="GVZ55" s="87"/>
      <c r="GWA55" s="87"/>
      <c r="GWB55" s="87"/>
      <c r="GWC55" s="87"/>
      <c r="GWD55" s="87"/>
      <c r="GWE55" s="87"/>
      <c r="GWF55" s="87"/>
      <c r="GWG55" s="87"/>
      <c r="GWH55" s="87"/>
      <c r="GWI55" s="87"/>
      <c r="GWJ55" s="87"/>
      <c r="GWK55" s="87"/>
      <c r="GWL55" s="87"/>
      <c r="GWM55" s="87"/>
      <c r="GWN55" s="87"/>
      <c r="GWO55" s="87"/>
      <c r="GWP55" s="87"/>
      <c r="GWQ55" s="87"/>
      <c r="GWR55" s="87"/>
      <c r="GWS55" s="87"/>
      <c r="GWT55" s="87"/>
      <c r="GWU55" s="87"/>
      <c r="GWV55" s="87"/>
      <c r="GWW55" s="87"/>
      <c r="GWX55" s="87"/>
      <c r="GWY55" s="87"/>
      <c r="GWZ55" s="87"/>
      <c r="GXA55" s="87"/>
      <c r="GXB55" s="87"/>
      <c r="GXC55" s="87"/>
      <c r="GXD55" s="87"/>
      <c r="GXE55" s="87"/>
      <c r="GXF55" s="87"/>
      <c r="GXG55" s="87"/>
      <c r="GXH55" s="87"/>
      <c r="GXI55" s="87"/>
      <c r="GXJ55" s="87"/>
      <c r="GXK55" s="87"/>
      <c r="GXL55" s="87"/>
      <c r="GXM55" s="87"/>
      <c r="GXN55" s="87"/>
      <c r="GXO55" s="87"/>
      <c r="GXP55" s="87"/>
      <c r="GXQ55" s="87"/>
      <c r="GXR55" s="87"/>
      <c r="GXS55" s="87"/>
      <c r="GXT55" s="87"/>
      <c r="GXU55" s="87"/>
      <c r="GXV55" s="87"/>
      <c r="GXW55" s="87"/>
      <c r="GXX55" s="87"/>
      <c r="GXY55" s="87"/>
      <c r="GXZ55" s="87"/>
      <c r="GYA55" s="87"/>
      <c r="GYB55" s="87"/>
      <c r="GYC55" s="87"/>
      <c r="GYD55" s="87"/>
      <c r="GYE55" s="87"/>
      <c r="GYF55" s="87"/>
      <c r="GYG55" s="87"/>
      <c r="GYH55" s="87"/>
      <c r="GYI55" s="87"/>
      <c r="GYJ55" s="87"/>
      <c r="GYK55" s="87"/>
      <c r="GYL55" s="87"/>
      <c r="GYM55" s="87"/>
      <c r="GYN55" s="87"/>
      <c r="GYO55" s="87"/>
      <c r="GYP55" s="87"/>
      <c r="GYQ55" s="87"/>
      <c r="GYR55" s="87"/>
      <c r="GYS55" s="87"/>
      <c r="GYT55" s="87"/>
      <c r="GYU55" s="87"/>
      <c r="GYV55" s="87"/>
      <c r="GYW55" s="87"/>
      <c r="GYX55" s="87"/>
      <c r="GYY55" s="87"/>
      <c r="GYZ55" s="87"/>
      <c r="GZA55" s="87"/>
      <c r="GZB55" s="87"/>
      <c r="GZC55" s="87"/>
      <c r="GZD55" s="87"/>
      <c r="GZE55" s="87"/>
      <c r="GZF55" s="87"/>
      <c r="GZG55" s="87"/>
      <c r="GZH55" s="87"/>
      <c r="GZI55" s="87"/>
      <c r="GZJ55" s="87"/>
      <c r="GZK55" s="87"/>
      <c r="GZL55" s="87"/>
      <c r="GZM55" s="87"/>
      <c r="GZN55" s="87"/>
      <c r="GZO55" s="87"/>
      <c r="GZP55" s="87"/>
      <c r="GZQ55" s="87"/>
      <c r="GZR55" s="87"/>
      <c r="GZS55" s="87"/>
      <c r="GZT55" s="87"/>
      <c r="GZU55" s="87"/>
      <c r="GZV55" s="87"/>
      <c r="GZW55" s="87"/>
      <c r="GZX55" s="87"/>
      <c r="GZY55" s="87"/>
      <c r="GZZ55" s="87"/>
      <c r="HAA55" s="87"/>
      <c r="HAB55" s="87"/>
      <c r="HAC55" s="87"/>
      <c r="HAD55" s="87"/>
      <c r="HAE55" s="87"/>
      <c r="HAF55" s="87"/>
      <c r="HAG55" s="87"/>
      <c r="HAH55" s="87"/>
      <c r="HAI55" s="87"/>
      <c r="HAJ55" s="87"/>
      <c r="HAK55" s="87"/>
      <c r="HAL55" s="87"/>
      <c r="HAM55" s="87"/>
      <c r="HAN55" s="87"/>
      <c r="HAO55" s="87"/>
      <c r="HAP55" s="87"/>
      <c r="HAQ55" s="87"/>
      <c r="HAR55" s="87"/>
      <c r="HAS55" s="87"/>
      <c r="HAT55" s="87"/>
      <c r="HAU55" s="87"/>
      <c r="HAV55" s="87"/>
      <c r="HAW55" s="87"/>
      <c r="HAX55" s="87"/>
      <c r="HAY55" s="87"/>
      <c r="HAZ55" s="87"/>
      <c r="HBA55" s="87"/>
      <c r="HBB55" s="87"/>
      <c r="HBC55" s="87"/>
      <c r="HBD55" s="87"/>
      <c r="HBE55" s="87"/>
      <c r="HBF55" s="87"/>
      <c r="HBG55" s="87"/>
      <c r="HBH55" s="87"/>
      <c r="HBI55" s="87"/>
      <c r="HBJ55" s="87"/>
      <c r="HBK55" s="87"/>
      <c r="HBL55" s="87"/>
      <c r="HBM55" s="87"/>
      <c r="HBN55" s="87"/>
      <c r="HBO55" s="87"/>
      <c r="HBP55" s="87"/>
      <c r="HBQ55" s="87"/>
      <c r="HBR55" s="87"/>
      <c r="HBS55" s="87"/>
      <c r="HBT55" s="87"/>
      <c r="HBU55" s="87"/>
      <c r="HBV55" s="87"/>
      <c r="HBW55" s="87"/>
      <c r="HBX55" s="87"/>
      <c r="HBY55" s="87"/>
      <c r="HBZ55" s="87"/>
      <c r="HCA55" s="87"/>
      <c r="HCB55" s="87"/>
      <c r="HCC55" s="87"/>
      <c r="HCD55" s="87"/>
      <c r="HCE55" s="87"/>
      <c r="HCF55" s="87"/>
      <c r="HCG55" s="87"/>
      <c r="HCH55" s="87"/>
      <c r="HCI55" s="87"/>
      <c r="HCJ55" s="87"/>
      <c r="HCK55" s="87"/>
      <c r="HCL55" s="87"/>
      <c r="HCM55" s="87"/>
      <c r="HCN55" s="87"/>
      <c r="HCO55" s="87"/>
      <c r="HCP55" s="87"/>
      <c r="HCQ55" s="87"/>
      <c r="HCR55" s="87"/>
      <c r="HCS55" s="87"/>
      <c r="HCT55" s="87"/>
      <c r="HCU55" s="87"/>
      <c r="HCV55" s="87"/>
      <c r="HCW55" s="87"/>
      <c r="HCX55" s="87"/>
      <c r="HCY55" s="87"/>
      <c r="HCZ55" s="87"/>
      <c r="HDA55" s="87"/>
      <c r="HDB55" s="87"/>
      <c r="HDC55" s="87"/>
      <c r="HDD55" s="87"/>
      <c r="HDE55" s="87"/>
      <c r="HDF55" s="87"/>
      <c r="HDG55" s="87"/>
      <c r="HDH55" s="87"/>
      <c r="HDI55" s="87"/>
      <c r="HDJ55" s="87"/>
      <c r="HDK55" s="87"/>
      <c r="HDL55" s="87"/>
      <c r="HDM55" s="87"/>
      <c r="HDN55" s="87"/>
      <c r="HDO55" s="87"/>
      <c r="HDP55" s="87"/>
      <c r="HDQ55" s="87"/>
      <c r="HDR55" s="87"/>
      <c r="HDS55" s="87"/>
      <c r="HDT55" s="87"/>
      <c r="HDU55" s="87"/>
      <c r="HDV55" s="87"/>
      <c r="HDW55" s="87"/>
      <c r="HDX55" s="87"/>
      <c r="HDY55" s="87"/>
      <c r="HDZ55" s="87"/>
      <c r="HEA55" s="87"/>
      <c r="HEB55" s="87"/>
      <c r="HEC55" s="87"/>
      <c r="HED55" s="87"/>
      <c r="HEE55" s="87"/>
      <c r="HEF55" s="87"/>
      <c r="HEG55" s="87"/>
      <c r="HEH55" s="87"/>
      <c r="HEI55" s="87"/>
      <c r="HEJ55" s="87"/>
      <c r="HEK55" s="87"/>
      <c r="HEL55" s="87"/>
      <c r="HEM55" s="87"/>
      <c r="HEN55" s="87"/>
      <c r="HEO55" s="87"/>
      <c r="HEP55" s="87"/>
      <c r="HEQ55" s="87"/>
      <c r="HER55" s="87"/>
      <c r="HES55" s="87"/>
      <c r="HET55" s="87"/>
      <c r="HEU55" s="87"/>
      <c r="HEV55" s="87"/>
      <c r="HEW55" s="87"/>
      <c r="HEX55" s="87"/>
      <c r="HEY55" s="87"/>
      <c r="HEZ55" s="87"/>
      <c r="HFA55" s="87"/>
      <c r="HFB55" s="87"/>
      <c r="HFC55" s="87"/>
      <c r="HFD55" s="87"/>
      <c r="HFE55" s="87"/>
      <c r="HFF55" s="87"/>
      <c r="HFG55" s="87"/>
      <c r="HFH55" s="87"/>
      <c r="HFI55" s="87"/>
      <c r="HFJ55" s="87"/>
      <c r="HFK55" s="87"/>
      <c r="HFL55" s="87"/>
      <c r="HFM55" s="87"/>
      <c r="HFN55" s="87"/>
      <c r="HFO55" s="87"/>
      <c r="HFP55" s="87"/>
      <c r="HFQ55" s="87"/>
      <c r="HFR55" s="87"/>
      <c r="HFS55" s="87"/>
      <c r="HFT55" s="87"/>
      <c r="HFU55" s="87"/>
      <c r="HFV55" s="87"/>
      <c r="HFW55" s="87"/>
      <c r="HFX55" s="87"/>
      <c r="HFY55" s="87"/>
      <c r="HFZ55" s="87"/>
      <c r="HGA55" s="87"/>
      <c r="HGB55" s="87"/>
      <c r="HGC55" s="87"/>
      <c r="HGD55" s="87"/>
      <c r="HGE55" s="87"/>
      <c r="HGF55" s="87"/>
      <c r="HGG55" s="87"/>
      <c r="HGH55" s="87"/>
      <c r="HGI55" s="87"/>
      <c r="HGJ55" s="87"/>
      <c r="HGK55" s="87"/>
      <c r="HGL55" s="87"/>
      <c r="HGM55" s="87"/>
      <c r="HGN55" s="87"/>
      <c r="HGO55" s="87"/>
      <c r="HGP55" s="87"/>
      <c r="HGQ55" s="87"/>
      <c r="HGR55" s="87"/>
      <c r="HGS55" s="87"/>
      <c r="HGT55" s="87"/>
      <c r="HGU55" s="87"/>
      <c r="HGV55" s="87"/>
      <c r="HGW55" s="87"/>
      <c r="HGX55" s="87"/>
      <c r="HGY55" s="87"/>
      <c r="HGZ55" s="87"/>
      <c r="HHA55" s="87"/>
      <c r="HHB55" s="87"/>
      <c r="HHC55" s="87"/>
      <c r="HHD55" s="87"/>
      <c r="HHE55" s="87"/>
      <c r="HHF55" s="87"/>
      <c r="HHG55" s="87"/>
      <c r="HHH55" s="87"/>
      <c r="HHI55" s="87"/>
      <c r="HHJ55" s="87"/>
      <c r="HHK55" s="87"/>
      <c r="HHL55" s="87"/>
      <c r="HHM55" s="87"/>
      <c r="HHN55" s="87"/>
      <c r="HHO55" s="87"/>
      <c r="HHP55" s="87"/>
      <c r="HHQ55" s="87"/>
      <c r="HHR55" s="87"/>
      <c r="HHS55" s="87"/>
      <c r="HHT55" s="87"/>
      <c r="HHU55" s="87"/>
      <c r="HHV55" s="87"/>
      <c r="HHW55" s="87"/>
      <c r="HHX55" s="87"/>
      <c r="HHY55" s="87"/>
      <c r="HHZ55" s="87"/>
      <c r="HIA55" s="87"/>
      <c r="HIB55" s="87"/>
      <c r="HIC55" s="87"/>
      <c r="HID55" s="87"/>
      <c r="HIE55" s="87"/>
      <c r="HIF55" s="87"/>
      <c r="HIG55" s="87"/>
      <c r="HIH55" s="87"/>
      <c r="HII55" s="87"/>
      <c r="HIJ55" s="87"/>
      <c r="HIK55" s="87"/>
      <c r="HIL55" s="87"/>
      <c r="HIM55" s="87"/>
      <c r="HIN55" s="87"/>
      <c r="HIO55" s="87"/>
      <c r="HIP55" s="87"/>
      <c r="HIQ55" s="87"/>
      <c r="HIR55" s="87"/>
      <c r="HIS55" s="87"/>
      <c r="HIT55" s="87"/>
      <c r="HIU55" s="87"/>
      <c r="HIV55" s="87"/>
      <c r="HIW55" s="87"/>
      <c r="HIX55" s="87"/>
      <c r="HIY55" s="87"/>
      <c r="HIZ55" s="87"/>
      <c r="HJA55" s="87"/>
      <c r="HJB55" s="87"/>
      <c r="HJC55" s="87"/>
      <c r="HJD55" s="87"/>
      <c r="HJE55" s="87"/>
      <c r="HJF55" s="87"/>
      <c r="HJG55" s="87"/>
      <c r="HJH55" s="87"/>
      <c r="HJI55" s="87"/>
      <c r="HJJ55" s="87"/>
      <c r="HJK55" s="87"/>
      <c r="HJL55" s="87"/>
      <c r="HJM55" s="87"/>
      <c r="HJN55" s="87"/>
      <c r="HJO55" s="87"/>
      <c r="HJP55" s="87"/>
      <c r="HJQ55" s="87"/>
      <c r="HJR55" s="87"/>
      <c r="HJS55" s="87"/>
      <c r="HJT55" s="87"/>
      <c r="HJU55" s="87"/>
      <c r="HJV55" s="87"/>
      <c r="HJW55" s="87"/>
      <c r="HJX55" s="87"/>
      <c r="HJY55" s="87"/>
      <c r="HJZ55" s="87"/>
      <c r="HKA55" s="87"/>
      <c r="HKB55" s="87"/>
      <c r="HKC55" s="87"/>
      <c r="HKD55" s="87"/>
      <c r="HKE55" s="87"/>
      <c r="HKF55" s="87"/>
      <c r="HKG55" s="87"/>
      <c r="HKH55" s="87"/>
      <c r="HKI55" s="87"/>
      <c r="HKJ55" s="87"/>
      <c r="HKK55" s="87"/>
      <c r="HKL55" s="87"/>
      <c r="HKM55" s="87"/>
      <c r="HKN55" s="87"/>
      <c r="HKO55" s="87"/>
      <c r="HKP55" s="87"/>
      <c r="HKQ55" s="87"/>
      <c r="HKR55" s="87"/>
      <c r="HKS55" s="87"/>
      <c r="HKT55" s="87"/>
      <c r="HKU55" s="87"/>
      <c r="HKV55" s="87"/>
      <c r="HKW55" s="87"/>
      <c r="HKX55" s="87"/>
      <c r="HKY55" s="87"/>
      <c r="HKZ55" s="87"/>
      <c r="HLA55" s="87"/>
      <c r="HLB55" s="87"/>
      <c r="HLC55" s="87"/>
      <c r="HLD55" s="87"/>
      <c r="HLE55" s="87"/>
      <c r="HLF55" s="87"/>
      <c r="HLG55" s="87"/>
      <c r="HLH55" s="87"/>
      <c r="HLI55" s="87"/>
      <c r="HLJ55" s="87"/>
      <c r="HLK55" s="87"/>
      <c r="HLL55" s="87"/>
      <c r="HLM55" s="87"/>
      <c r="HLN55" s="87"/>
      <c r="HLO55" s="87"/>
      <c r="HLP55" s="87"/>
      <c r="HLQ55" s="87"/>
      <c r="HLR55" s="87"/>
      <c r="HLS55" s="87"/>
      <c r="HLT55" s="87"/>
      <c r="HLU55" s="87"/>
      <c r="HLV55" s="87"/>
      <c r="HLW55" s="87"/>
      <c r="HLX55" s="87"/>
      <c r="HLY55" s="87"/>
      <c r="HLZ55" s="87"/>
      <c r="HMA55" s="87"/>
      <c r="HMB55" s="87"/>
      <c r="HMC55" s="87"/>
      <c r="HMD55" s="87"/>
      <c r="HME55" s="87"/>
      <c r="HMF55" s="87"/>
      <c r="HMG55" s="87"/>
      <c r="HMH55" s="87"/>
      <c r="HMI55" s="87"/>
      <c r="HMJ55" s="87"/>
      <c r="HMK55" s="87"/>
      <c r="HML55" s="87"/>
      <c r="HMM55" s="87"/>
      <c r="HMN55" s="87"/>
      <c r="HMO55" s="87"/>
      <c r="HMP55" s="87"/>
      <c r="HMQ55" s="87"/>
      <c r="HMR55" s="87"/>
      <c r="HMS55" s="87"/>
      <c r="HMT55" s="87"/>
      <c r="HMU55" s="87"/>
      <c r="HMV55" s="87"/>
      <c r="HMW55" s="87"/>
      <c r="HMX55" s="87"/>
      <c r="HMY55" s="87"/>
      <c r="HMZ55" s="87"/>
      <c r="HNA55" s="87"/>
      <c r="HNB55" s="87"/>
      <c r="HNC55" s="87"/>
      <c r="HND55" s="87"/>
      <c r="HNE55" s="87"/>
      <c r="HNF55" s="87"/>
      <c r="HNG55" s="87"/>
      <c r="HNH55" s="87"/>
      <c r="HNI55" s="87"/>
      <c r="HNJ55" s="87"/>
      <c r="HNK55" s="87"/>
      <c r="HNL55" s="87"/>
      <c r="HNM55" s="87"/>
      <c r="HNN55" s="87"/>
      <c r="HNO55" s="87"/>
      <c r="HNP55" s="87"/>
      <c r="HNQ55" s="87"/>
      <c r="HNR55" s="87"/>
      <c r="HNS55" s="87"/>
      <c r="HNT55" s="87"/>
      <c r="HNU55" s="87"/>
      <c r="HNV55" s="87"/>
      <c r="HNW55" s="87"/>
      <c r="HNX55" s="87"/>
      <c r="HNY55" s="87"/>
      <c r="HNZ55" s="87"/>
      <c r="HOA55" s="87"/>
      <c r="HOB55" s="87"/>
      <c r="HOC55" s="87"/>
      <c r="HOD55" s="87"/>
      <c r="HOE55" s="87"/>
      <c r="HOF55" s="87"/>
      <c r="HOG55" s="87"/>
      <c r="HOH55" s="87"/>
      <c r="HOI55" s="87"/>
      <c r="HOJ55" s="87"/>
      <c r="HOK55" s="87"/>
      <c r="HOL55" s="87"/>
      <c r="HOM55" s="87"/>
      <c r="HON55" s="87"/>
      <c r="HOO55" s="87"/>
      <c r="HOP55" s="87"/>
      <c r="HOQ55" s="87"/>
      <c r="HOR55" s="87"/>
      <c r="HOS55" s="87"/>
      <c r="HOT55" s="87"/>
      <c r="HOU55" s="87"/>
      <c r="HOV55" s="87"/>
      <c r="HOW55" s="87"/>
      <c r="HOX55" s="87"/>
      <c r="HOY55" s="87"/>
      <c r="HOZ55" s="87"/>
      <c r="HPA55" s="87"/>
      <c r="HPB55" s="87"/>
      <c r="HPC55" s="87"/>
      <c r="HPD55" s="87"/>
      <c r="HPE55" s="87"/>
      <c r="HPF55" s="87"/>
      <c r="HPG55" s="87"/>
      <c r="HPH55" s="87"/>
      <c r="HPI55" s="87"/>
      <c r="HPJ55" s="87"/>
      <c r="HPK55" s="87"/>
      <c r="HPL55" s="87"/>
      <c r="HPM55" s="87"/>
      <c r="HPN55" s="87"/>
      <c r="HPO55" s="87"/>
      <c r="HPP55" s="87"/>
      <c r="HPQ55" s="87"/>
      <c r="HPR55" s="87"/>
      <c r="HPS55" s="87"/>
      <c r="HPT55" s="87"/>
      <c r="HPU55" s="87"/>
      <c r="HPV55" s="87"/>
      <c r="HPW55" s="87"/>
      <c r="HPX55" s="87"/>
      <c r="HPY55" s="87"/>
      <c r="HPZ55" s="87"/>
      <c r="HQA55" s="87"/>
      <c r="HQB55" s="87"/>
      <c r="HQC55" s="87"/>
      <c r="HQD55" s="87"/>
      <c r="HQE55" s="87"/>
      <c r="HQF55" s="87"/>
      <c r="HQG55" s="87"/>
      <c r="HQH55" s="87"/>
      <c r="HQI55" s="87"/>
      <c r="HQJ55" s="87"/>
      <c r="HQK55" s="87"/>
      <c r="HQL55" s="87"/>
      <c r="HQM55" s="87"/>
      <c r="HQN55" s="87"/>
      <c r="HQO55" s="87"/>
      <c r="HQP55" s="87"/>
      <c r="HQQ55" s="87"/>
      <c r="HQR55" s="87"/>
      <c r="HQS55" s="87"/>
      <c r="HQT55" s="87"/>
      <c r="HQU55" s="87"/>
      <c r="HQV55" s="87"/>
      <c r="HQW55" s="87"/>
      <c r="HQX55" s="87"/>
      <c r="HQY55" s="87"/>
      <c r="HQZ55" s="87"/>
      <c r="HRA55" s="87"/>
      <c r="HRB55" s="87"/>
      <c r="HRC55" s="87"/>
      <c r="HRD55" s="87"/>
      <c r="HRE55" s="87"/>
      <c r="HRF55" s="87"/>
      <c r="HRG55" s="87"/>
      <c r="HRH55" s="87"/>
      <c r="HRI55" s="87"/>
      <c r="HRJ55" s="87"/>
      <c r="HRK55" s="87"/>
      <c r="HRL55" s="87"/>
      <c r="HRM55" s="87"/>
      <c r="HRN55" s="87"/>
      <c r="HRO55" s="87"/>
      <c r="HRP55" s="87"/>
      <c r="HRQ55" s="87"/>
      <c r="HRR55" s="87"/>
      <c r="HRS55" s="87"/>
      <c r="HRT55" s="87"/>
      <c r="HRU55" s="87"/>
      <c r="HRV55" s="87"/>
      <c r="HRW55" s="87"/>
      <c r="HRX55" s="87"/>
      <c r="HRY55" s="87"/>
      <c r="HRZ55" s="87"/>
      <c r="HSA55" s="87"/>
      <c r="HSB55" s="87"/>
      <c r="HSC55" s="87"/>
      <c r="HSD55" s="87"/>
      <c r="HSE55" s="87"/>
      <c r="HSF55" s="87"/>
      <c r="HSG55" s="87"/>
      <c r="HSH55" s="87"/>
      <c r="HSI55" s="87"/>
      <c r="HSJ55" s="87"/>
      <c r="HSK55" s="87"/>
      <c r="HSL55" s="87"/>
      <c r="HSM55" s="87"/>
      <c r="HSN55" s="87"/>
      <c r="HSO55" s="87"/>
      <c r="HSP55" s="87"/>
      <c r="HSQ55" s="87"/>
      <c r="HSR55" s="87"/>
      <c r="HSS55" s="87"/>
      <c r="HST55" s="87"/>
      <c r="HSU55" s="87"/>
      <c r="HSV55" s="87"/>
      <c r="HSW55" s="87"/>
      <c r="HSX55" s="87"/>
      <c r="HSY55" s="87"/>
      <c r="HSZ55" s="87"/>
      <c r="HTA55" s="87"/>
      <c r="HTB55" s="87"/>
      <c r="HTC55" s="87"/>
      <c r="HTD55" s="87"/>
      <c r="HTE55" s="87"/>
      <c r="HTF55" s="87"/>
      <c r="HTG55" s="87"/>
      <c r="HTH55" s="87"/>
      <c r="HTI55" s="87"/>
      <c r="HTJ55" s="87"/>
      <c r="HTK55" s="87"/>
      <c r="HTL55" s="87"/>
      <c r="HTM55" s="87"/>
      <c r="HTN55" s="87"/>
      <c r="HTO55" s="87"/>
      <c r="HTP55" s="87"/>
      <c r="HTQ55" s="87"/>
      <c r="HTR55" s="87"/>
      <c r="HTS55" s="87"/>
      <c r="HTT55" s="87"/>
      <c r="HTU55" s="87"/>
      <c r="HTV55" s="87"/>
      <c r="HTW55" s="87"/>
      <c r="HTX55" s="87"/>
      <c r="HTY55" s="87"/>
      <c r="HTZ55" s="87"/>
      <c r="HUA55" s="87"/>
      <c r="HUB55" s="87"/>
      <c r="HUC55" s="87"/>
      <c r="HUD55" s="87"/>
      <c r="HUE55" s="87"/>
      <c r="HUF55" s="87"/>
      <c r="HUG55" s="87"/>
      <c r="HUH55" s="87"/>
      <c r="HUI55" s="87"/>
      <c r="HUJ55" s="87"/>
      <c r="HUK55" s="87"/>
      <c r="HUL55" s="87"/>
      <c r="HUM55" s="87"/>
      <c r="HUN55" s="87"/>
      <c r="HUO55" s="87"/>
      <c r="HUP55" s="87"/>
      <c r="HUQ55" s="87"/>
      <c r="HUR55" s="87"/>
      <c r="HUS55" s="87"/>
      <c r="HUT55" s="87"/>
      <c r="HUU55" s="87"/>
      <c r="HUV55" s="87"/>
      <c r="HUW55" s="87"/>
      <c r="HUX55" s="87"/>
      <c r="HUY55" s="87"/>
      <c r="HUZ55" s="87"/>
      <c r="HVA55" s="87"/>
      <c r="HVB55" s="87"/>
      <c r="HVC55" s="87"/>
      <c r="HVD55" s="87"/>
      <c r="HVE55" s="87"/>
      <c r="HVF55" s="87"/>
      <c r="HVG55" s="87"/>
      <c r="HVH55" s="87"/>
      <c r="HVI55" s="87"/>
      <c r="HVJ55" s="87"/>
      <c r="HVK55" s="87"/>
      <c r="HVL55" s="87"/>
      <c r="HVM55" s="87"/>
      <c r="HVN55" s="87"/>
      <c r="HVO55" s="87"/>
      <c r="HVP55" s="87"/>
      <c r="HVQ55" s="87"/>
      <c r="HVR55" s="87"/>
      <c r="HVS55" s="87"/>
      <c r="HVT55" s="87"/>
      <c r="HVU55" s="87"/>
      <c r="HVV55" s="87"/>
      <c r="HVW55" s="87"/>
      <c r="HVX55" s="87"/>
      <c r="HVY55" s="87"/>
      <c r="HVZ55" s="87"/>
      <c r="HWA55" s="87"/>
      <c r="HWB55" s="87"/>
      <c r="HWC55" s="87"/>
      <c r="HWD55" s="87"/>
      <c r="HWE55" s="87"/>
      <c r="HWF55" s="87"/>
      <c r="HWG55" s="87"/>
      <c r="HWH55" s="87"/>
      <c r="HWI55" s="87"/>
      <c r="HWJ55" s="87"/>
      <c r="HWK55" s="87"/>
      <c r="HWL55" s="87"/>
      <c r="HWM55" s="87"/>
      <c r="HWN55" s="87"/>
      <c r="HWO55" s="87"/>
      <c r="HWP55" s="87"/>
      <c r="HWQ55" s="87"/>
      <c r="HWR55" s="87"/>
      <c r="HWS55" s="87"/>
      <c r="HWT55" s="87"/>
      <c r="HWU55" s="87"/>
      <c r="HWV55" s="87"/>
      <c r="HWW55" s="87"/>
      <c r="HWX55" s="87"/>
      <c r="HWY55" s="87"/>
      <c r="HWZ55" s="87"/>
      <c r="HXA55" s="87"/>
      <c r="HXB55" s="87"/>
      <c r="HXC55" s="87"/>
      <c r="HXD55" s="87"/>
      <c r="HXE55" s="87"/>
      <c r="HXF55" s="87"/>
      <c r="HXG55" s="87"/>
      <c r="HXH55" s="87"/>
      <c r="HXI55" s="87"/>
      <c r="HXJ55" s="87"/>
      <c r="HXK55" s="87"/>
      <c r="HXL55" s="87"/>
      <c r="HXM55" s="87"/>
      <c r="HXN55" s="87"/>
      <c r="HXO55" s="87"/>
      <c r="HXP55" s="87"/>
      <c r="HXQ55" s="87"/>
      <c r="HXR55" s="87"/>
      <c r="HXS55" s="87"/>
      <c r="HXT55" s="87"/>
      <c r="HXU55" s="87"/>
      <c r="HXV55" s="87"/>
      <c r="HXW55" s="87"/>
      <c r="HXX55" s="87"/>
      <c r="HXY55" s="87"/>
      <c r="HXZ55" s="87"/>
      <c r="HYA55" s="87"/>
      <c r="HYB55" s="87"/>
      <c r="HYC55" s="87"/>
      <c r="HYD55" s="87"/>
      <c r="HYE55" s="87"/>
      <c r="HYF55" s="87"/>
      <c r="HYG55" s="87"/>
      <c r="HYH55" s="87"/>
      <c r="HYI55" s="87"/>
      <c r="HYJ55" s="87"/>
      <c r="HYK55" s="87"/>
      <c r="HYL55" s="87"/>
      <c r="HYM55" s="87"/>
      <c r="HYN55" s="87"/>
      <c r="HYO55" s="87"/>
      <c r="HYP55" s="87"/>
      <c r="HYQ55" s="87"/>
      <c r="HYR55" s="87"/>
      <c r="HYS55" s="87"/>
      <c r="HYT55" s="87"/>
      <c r="HYU55" s="87"/>
      <c r="HYV55" s="87"/>
      <c r="HYW55" s="87"/>
      <c r="HYX55" s="87"/>
      <c r="HYY55" s="87"/>
      <c r="HYZ55" s="87"/>
      <c r="HZA55" s="87"/>
      <c r="HZB55" s="87"/>
      <c r="HZC55" s="87"/>
      <c r="HZD55" s="87"/>
      <c r="HZE55" s="87"/>
      <c r="HZF55" s="87"/>
      <c r="HZG55" s="87"/>
      <c r="HZH55" s="87"/>
      <c r="HZI55" s="87"/>
      <c r="HZJ55" s="87"/>
      <c r="HZK55" s="87"/>
      <c r="HZL55" s="87"/>
      <c r="HZM55" s="87"/>
      <c r="HZN55" s="87"/>
      <c r="HZO55" s="87"/>
      <c r="HZP55" s="87"/>
      <c r="HZQ55" s="87"/>
      <c r="HZR55" s="87"/>
      <c r="HZS55" s="87"/>
      <c r="HZT55" s="87"/>
      <c r="HZU55" s="87"/>
      <c r="HZV55" s="87"/>
      <c r="HZW55" s="87"/>
      <c r="HZX55" s="87"/>
      <c r="HZY55" s="87"/>
      <c r="HZZ55" s="87"/>
      <c r="IAA55" s="87"/>
      <c r="IAB55" s="87"/>
      <c r="IAC55" s="87"/>
      <c r="IAD55" s="87"/>
      <c r="IAE55" s="87"/>
      <c r="IAF55" s="87"/>
      <c r="IAG55" s="87"/>
      <c r="IAH55" s="87"/>
      <c r="IAI55" s="87"/>
      <c r="IAJ55" s="87"/>
      <c r="IAK55" s="87"/>
      <c r="IAL55" s="87"/>
      <c r="IAM55" s="87"/>
      <c r="IAN55" s="87"/>
      <c r="IAO55" s="87"/>
      <c r="IAP55" s="87"/>
      <c r="IAQ55" s="87"/>
      <c r="IAR55" s="87"/>
      <c r="IAS55" s="87"/>
      <c r="IAT55" s="87"/>
      <c r="IAU55" s="87"/>
      <c r="IAV55" s="87"/>
      <c r="IAW55" s="87"/>
      <c r="IAX55" s="87"/>
      <c r="IAY55" s="87"/>
      <c r="IAZ55" s="87"/>
      <c r="IBA55" s="87"/>
      <c r="IBB55" s="87"/>
      <c r="IBC55" s="87"/>
      <c r="IBD55" s="87"/>
      <c r="IBE55" s="87"/>
      <c r="IBF55" s="87"/>
      <c r="IBG55" s="87"/>
      <c r="IBH55" s="87"/>
      <c r="IBI55" s="87"/>
      <c r="IBJ55" s="87"/>
      <c r="IBK55" s="87"/>
      <c r="IBL55" s="87"/>
      <c r="IBM55" s="87"/>
      <c r="IBN55" s="87"/>
      <c r="IBO55" s="87"/>
      <c r="IBP55" s="87"/>
      <c r="IBQ55" s="87"/>
      <c r="IBR55" s="87"/>
      <c r="IBS55" s="87"/>
      <c r="IBT55" s="87"/>
      <c r="IBU55" s="87"/>
      <c r="IBV55" s="87"/>
      <c r="IBW55" s="87"/>
      <c r="IBX55" s="87"/>
      <c r="IBY55" s="87"/>
      <c r="IBZ55" s="87"/>
      <c r="ICA55" s="87"/>
      <c r="ICB55" s="87"/>
      <c r="ICC55" s="87"/>
      <c r="ICD55" s="87"/>
      <c r="ICE55" s="87"/>
      <c r="ICF55" s="87"/>
      <c r="ICG55" s="87"/>
      <c r="ICH55" s="87"/>
      <c r="ICI55" s="87"/>
      <c r="ICJ55" s="87"/>
      <c r="ICK55" s="87"/>
      <c r="ICL55" s="87"/>
      <c r="ICM55" s="87"/>
      <c r="ICN55" s="87"/>
      <c r="ICO55" s="87"/>
      <c r="ICP55" s="87"/>
      <c r="ICQ55" s="87"/>
      <c r="ICR55" s="87"/>
      <c r="ICS55" s="87"/>
      <c r="ICT55" s="87"/>
      <c r="ICU55" s="87"/>
      <c r="ICV55" s="87"/>
      <c r="ICW55" s="87"/>
      <c r="ICX55" s="87"/>
      <c r="ICY55" s="87"/>
      <c r="ICZ55" s="87"/>
      <c r="IDA55" s="87"/>
      <c r="IDB55" s="87"/>
      <c r="IDC55" s="87"/>
      <c r="IDD55" s="87"/>
      <c r="IDE55" s="87"/>
      <c r="IDF55" s="87"/>
      <c r="IDG55" s="87"/>
      <c r="IDH55" s="87"/>
      <c r="IDI55" s="87"/>
      <c r="IDJ55" s="87"/>
      <c r="IDK55" s="87"/>
      <c r="IDL55" s="87"/>
      <c r="IDM55" s="87"/>
      <c r="IDN55" s="87"/>
      <c r="IDO55" s="87"/>
      <c r="IDP55" s="87"/>
      <c r="IDQ55" s="87"/>
      <c r="IDR55" s="87"/>
      <c r="IDS55" s="87"/>
      <c r="IDT55" s="87"/>
      <c r="IDU55" s="87"/>
      <c r="IDV55" s="87"/>
      <c r="IDW55" s="87"/>
      <c r="IDX55" s="87"/>
      <c r="IDY55" s="87"/>
      <c r="IDZ55" s="87"/>
      <c r="IEA55" s="87"/>
      <c r="IEB55" s="87"/>
      <c r="IEC55" s="87"/>
      <c r="IED55" s="87"/>
      <c r="IEE55" s="87"/>
      <c r="IEF55" s="87"/>
      <c r="IEG55" s="87"/>
      <c r="IEH55" s="87"/>
      <c r="IEI55" s="87"/>
      <c r="IEJ55" s="87"/>
      <c r="IEK55" s="87"/>
      <c r="IEL55" s="87"/>
      <c r="IEM55" s="87"/>
      <c r="IEN55" s="87"/>
      <c r="IEO55" s="87"/>
      <c r="IEP55" s="87"/>
      <c r="IEQ55" s="87"/>
      <c r="IER55" s="87"/>
      <c r="IES55" s="87"/>
      <c r="IET55" s="87"/>
      <c r="IEU55" s="87"/>
      <c r="IEV55" s="87"/>
      <c r="IEW55" s="87"/>
      <c r="IEX55" s="87"/>
      <c r="IEY55" s="87"/>
      <c r="IEZ55" s="87"/>
      <c r="IFA55" s="87"/>
      <c r="IFB55" s="87"/>
      <c r="IFC55" s="87"/>
      <c r="IFD55" s="87"/>
      <c r="IFE55" s="87"/>
      <c r="IFF55" s="87"/>
      <c r="IFG55" s="87"/>
      <c r="IFH55" s="87"/>
      <c r="IFI55" s="87"/>
      <c r="IFJ55" s="87"/>
      <c r="IFK55" s="87"/>
      <c r="IFL55" s="87"/>
      <c r="IFM55" s="87"/>
      <c r="IFN55" s="87"/>
      <c r="IFO55" s="87"/>
      <c r="IFP55" s="87"/>
      <c r="IFQ55" s="87"/>
      <c r="IFR55" s="87"/>
      <c r="IFS55" s="87"/>
      <c r="IFT55" s="87"/>
      <c r="IFU55" s="87"/>
      <c r="IFV55" s="87"/>
      <c r="IFW55" s="87"/>
      <c r="IFX55" s="87"/>
      <c r="IFY55" s="87"/>
      <c r="IFZ55" s="87"/>
      <c r="IGA55" s="87"/>
      <c r="IGB55" s="87"/>
      <c r="IGC55" s="87"/>
      <c r="IGD55" s="87"/>
      <c r="IGE55" s="87"/>
      <c r="IGF55" s="87"/>
      <c r="IGG55" s="87"/>
      <c r="IGH55" s="87"/>
      <c r="IGI55" s="87"/>
      <c r="IGJ55" s="87"/>
      <c r="IGK55" s="87"/>
      <c r="IGL55" s="87"/>
      <c r="IGM55" s="87"/>
      <c r="IGN55" s="87"/>
      <c r="IGO55" s="87"/>
      <c r="IGP55" s="87"/>
      <c r="IGQ55" s="87"/>
      <c r="IGR55" s="87"/>
      <c r="IGS55" s="87"/>
      <c r="IGT55" s="87"/>
      <c r="IGU55" s="87"/>
      <c r="IGV55" s="87"/>
      <c r="IGW55" s="87"/>
      <c r="IGX55" s="87"/>
      <c r="IGY55" s="87"/>
      <c r="IGZ55" s="87"/>
      <c r="IHA55" s="87"/>
      <c r="IHB55" s="87"/>
      <c r="IHC55" s="87"/>
      <c r="IHD55" s="87"/>
      <c r="IHE55" s="87"/>
      <c r="IHF55" s="87"/>
      <c r="IHG55" s="87"/>
      <c r="IHH55" s="87"/>
      <c r="IHI55" s="87"/>
      <c r="IHJ55" s="87"/>
      <c r="IHK55" s="87"/>
      <c r="IHL55" s="87"/>
      <c r="IHM55" s="87"/>
      <c r="IHN55" s="87"/>
      <c r="IHO55" s="87"/>
      <c r="IHP55" s="87"/>
      <c r="IHQ55" s="87"/>
      <c r="IHR55" s="87"/>
      <c r="IHS55" s="87"/>
      <c r="IHT55" s="87"/>
      <c r="IHU55" s="87"/>
      <c r="IHV55" s="87"/>
      <c r="IHW55" s="87"/>
      <c r="IHX55" s="87"/>
      <c r="IHY55" s="87"/>
      <c r="IHZ55" s="87"/>
      <c r="IIA55" s="87"/>
      <c r="IIB55" s="87"/>
      <c r="IIC55" s="87"/>
      <c r="IID55" s="87"/>
      <c r="IIE55" s="87"/>
      <c r="IIF55" s="87"/>
      <c r="IIG55" s="87"/>
      <c r="IIH55" s="87"/>
      <c r="III55" s="87"/>
      <c r="IIJ55" s="87"/>
      <c r="IIK55" s="87"/>
      <c r="IIL55" s="87"/>
      <c r="IIM55" s="87"/>
      <c r="IIN55" s="87"/>
      <c r="IIO55" s="87"/>
      <c r="IIP55" s="87"/>
      <c r="IIQ55" s="87"/>
      <c r="IIR55" s="87"/>
      <c r="IIS55" s="87"/>
      <c r="IIT55" s="87"/>
      <c r="IIU55" s="87"/>
      <c r="IIV55" s="87"/>
      <c r="IIW55" s="87"/>
      <c r="IIX55" s="87"/>
      <c r="IIY55" s="87"/>
      <c r="IIZ55" s="87"/>
      <c r="IJA55" s="87"/>
      <c r="IJB55" s="87"/>
      <c r="IJC55" s="87"/>
      <c r="IJD55" s="87"/>
      <c r="IJE55" s="87"/>
      <c r="IJF55" s="87"/>
      <c r="IJG55" s="87"/>
      <c r="IJH55" s="87"/>
      <c r="IJI55" s="87"/>
      <c r="IJJ55" s="87"/>
      <c r="IJK55" s="87"/>
      <c r="IJL55" s="87"/>
      <c r="IJM55" s="87"/>
      <c r="IJN55" s="87"/>
      <c r="IJO55" s="87"/>
      <c r="IJP55" s="87"/>
      <c r="IJQ55" s="87"/>
      <c r="IJR55" s="87"/>
      <c r="IJS55" s="87"/>
      <c r="IJT55" s="87"/>
      <c r="IJU55" s="87"/>
      <c r="IJV55" s="87"/>
      <c r="IJW55" s="87"/>
      <c r="IJX55" s="87"/>
      <c r="IJY55" s="87"/>
      <c r="IJZ55" s="87"/>
      <c r="IKA55" s="87"/>
      <c r="IKB55" s="87"/>
      <c r="IKC55" s="87"/>
      <c r="IKD55" s="87"/>
      <c r="IKE55" s="87"/>
      <c r="IKF55" s="87"/>
      <c r="IKG55" s="87"/>
      <c r="IKH55" s="87"/>
      <c r="IKI55" s="87"/>
      <c r="IKJ55" s="87"/>
      <c r="IKK55" s="87"/>
      <c r="IKL55" s="87"/>
      <c r="IKM55" s="87"/>
      <c r="IKN55" s="87"/>
      <c r="IKO55" s="87"/>
      <c r="IKP55" s="87"/>
      <c r="IKQ55" s="87"/>
      <c r="IKR55" s="87"/>
      <c r="IKS55" s="87"/>
      <c r="IKT55" s="87"/>
      <c r="IKU55" s="87"/>
      <c r="IKV55" s="87"/>
      <c r="IKW55" s="87"/>
      <c r="IKX55" s="87"/>
      <c r="IKY55" s="87"/>
      <c r="IKZ55" s="87"/>
      <c r="ILA55" s="87"/>
      <c r="ILB55" s="87"/>
      <c r="ILC55" s="87"/>
      <c r="ILD55" s="87"/>
      <c r="ILE55" s="87"/>
      <c r="ILF55" s="87"/>
      <c r="ILG55" s="87"/>
      <c r="ILH55" s="87"/>
      <c r="ILI55" s="87"/>
      <c r="ILJ55" s="87"/>
      <c r="ILK55" s="87"/>
      <c r="ILL55" s="87"/>
      <c r="ILM55" s="87"/>
      <c r="ILN55" s="87"/>
      <c r="ILO55" s="87"/>
      <c r="ILP55" s="87"/>
      <c r="ILQ55" s="87"/>
      <c r="ILR55" s="87"/>
      <c r="ILS55" s="87"/>
      <c r="ILT55" s="87"/>
      <c r="ILU55" s="87"/>
      <c r="ILV55" s="87"/>
      <c r="ILW55" s="87"/>
      <c r="ILX55" s="87"/>
      <c r="ILY55" s="87"/>
      <c r="ILZ55" s="87"/>
      <c r="IMA55" s="87"/>
      <c r="IMB55" s="87"/>
      <c r="IMC55" s="87"/>
      <c r="IMD55" s="87"/>
      <c r="IME55" s="87"/>
      <c r="IMF55" s="87"/>
      <c r="IMG55" s="87"/>
      <c r="IMH55" s="87"/>
      <c r="IMI55" s="87"/>
      <c r="IMJ55" s="87"/>
      <c r="IMK55" s="87"/>
      <c r="IML55" s="87"/>
      <c r="IMM55" s="87"/>
      <c r="IMN55" s="87"/>
      <c r="IMO55" s="87"/>
      <c r="IMP55" s="87"/>
      <c r="IMQ55" s="87"/>
      <c r="IMR55" s="87"/>
      <c r="IMS55" s="87"/>
      <c r="IMT55" s="87"/>
      <c r="IMU55" s="87"/>
      <c r="IMV55" s="87"/>
      <c r="IMW55" s="87"/>
      <c r="IMX55" s="87"/>
      <c r="IMY55" s="87"/>
      <c r="IMZ55" s="87"/>
      <c r="INA55" s="87"/>
      <c r="INB55" s="87"/>
      <c r="INC55" s="87"/>
      <c r="IND55" s="87"/>
      <c r="INE55" s="87"/>
      <c r="INF55" s="87"/>
      <c r="ING55" s="87"/>
      <c r="INH55" s="87"/>
      <c r="INI55" s="87"/>
      <c r="INJ55" s="87"/>
      <c r="INK55" s="87"/>
      <c r="INL55" s="87"/>
      <c r="INM55" s="87"/>
      <c r="INN55" s="87"/>
      <c r="INO55" s="87"/>
      <c r="INP55" s="87"/>
      <c r="INQ55" s="87"/>
      <c r="INR55" s="87"/>
      <c r="INS55" s="87"/>
      <c r="INT55" s="87"/>
      <c r="INU55" s="87"/>
      <c r="INV55" s="87"/>
      <c r="INW55" s="87"/>
      <c r="INX55" s="87"/>
      <c r="INY55" s="87"/>
      <c r="INZ55" s="87"/>
      <c r="IOA55" s="87"/>
      <c r="IOB55" s="87"/>
      <c r="IOC55" s="87"/>
      <c r="IOD55" s="87"/>
      <c r="IOE55" s="87"/>
      <c r="IOF55" s="87"/>
      <c r="IOG55" s="87"/>
      <c r="IOH55" s="87"/>
      <c r="IOI55" s="87"/>
      <c r="IOJ55" s="87"/>
      <c r="IOK55" s="87"/>
      <c r="IOL55" s="87"/>
      <c r="IOM55" s="87"/>
      <c r="ION55" s="87"/>
      <c r="IOO55" s="87"/>
      <c r="IOP55" s="87"/>
      <c r="IOQ55" s="87"/>
      <c r="IOR55" s="87"/>
      <c r="IOS55" s="87"/>
      <c r="IOT55" s="87"/>
      <c r="IOU55" s="87"/>
      <c r="IOV55" s="87"/>
      <c r="IOW55" s="87"/>
      <c r="IOX55" s="87"/>
      <c r="IOY55" s="87"/>
      <c r="IOZ55" s="87"/>
      <c r="IPA55" s="87"/>
      <c r="IPB55" s="87"/>
      <c r="IPC55" s="87"/>
      <c r="IPD55" s="87"/>
      <c r="IPE55" s="87"/>
      <c r="IPF55" s="87"/>
      <c r="IPG55" s="87"/>
      <c r="IPH55" s="87"/>
      <c r="IPI55" s="87"/>
      <c r="IPJ55" s="87"/>
      <c r="IPK55" s="87"/>
      <c r="IPL55" s="87"/>
      <c r="IPM55" s="87"/>
      <c r="IPN55" s="87"/>
      <c r="IPO55" s="87"/>
      <c r="IPP55" s="87"/>
      <c r="IPQ55" s="87"/>
      <c r="IPR55" s="87"/>
      <c r="IPS55" s="87"/>
      <c r="IPT55" s="87"/>
      <c r="IPU55" s="87"/>
      <c r="IPV55" s="87"/>
      <c r="IPW55" s="87"/>
      <c r="IPX55" s="87"/>
      <c r="IPY55" s="87"/>
      <c r="IPZ55" s="87"/>
      <c r="IQA55" s="87"/>
      <c r="IQB55" s="87"/>
      <c r="IQC55" s="87"/>
      <c r="IQD55" s="87"/>
      <c r="IQE55" s="87"/>
      <c r="IQF55" s="87"/>
      <c r="IQG55" s="87"/>
      <c r="IQH55" s="87"/>
      <c r="IQI55" s="87"/>
      <c r="IQJ55" s="87"/>
      <c r="IQK55" s="87"/>
      <c r="IQL55" s="87"/>
      <c r="IQM55" s="87"/>
      <c r="IQN55" s="87"/>
      <c r="IQO55" s="87"/>
      <c r="IQP55" s="87"/>
      <c r="IQQ55" s="87"/>
      <c r="IQR55" s="87"/>
      <c r="IQS55" s="87"/>
      <c r="IQT55" s="87"/>
      <c r="IQU55" s="87"/>
      <c r="IQV55" s="87"/>
      <c r="IQW55" s="87"/>
      <c r="IQX55" s="87"/>
      <c r="IQY55" s="87"/>
      <c r="IQZ55" s="87"/>
      <c r="IRA55" s="87"/>
      <c r="IRB55" s="87"/>
      <c r="IRC55" s="87"/>
      <c r="IRD55" s="87"/>
      <c r="IRE55" s="87"/>
      <c r="IRF55" s="87"/>
      <c r="IRG55" s="87"/>
      <c r="IRH55" s="87"/>
      <c r="IRI55" s="87"/>
      <c r="IRJ55" s="87"/>
      <c r="IRK55" s="87"/>
      <c r="IRL55" s="87"/>
      <c r="IRM55" s="87"/>
      <c r="IRN55" s="87"/>
      <c r="IRO55" s="87"/>
      <c r="IRP55" s="87"/>
      <c r="IRQ55" s="87"/>
      <c r="IRR55" s="87"/>
      <c r="IRS55" s="87"/>
      <c r="IRT55" s="87"/>
      <c r="IRU55" s="87"/>
      <c r="IRV55" s="87"/>
      <c r="IRW55" s="87"/>
      <c r="IRX55" s="87"/>
      <c r="IRY55" s="87"/>
      <c r="IRZ55" s="87"/>
      <c r="ISA55" s="87"/>
      <c r="ISB55" s="87"/>
      <c r="ISC55" s="87"/>
      <c r="ISD55" s="87"/>
      <c r="ISE55" s="87"/>
      <c r="ISF55" s="87"/>
      <c r="ISG55" s="87"/>
      <c r="ISH55" s="87"/>
      <c r="ISI55" s="87"/>
      <c r="ISJ55" s="87"/>
      <c r="ISK55" s="87"/>
      <c r="ISL55" s="87"/>
      <c r="ISM55" s="87"/>
      <c r="ISN55" s="87"/>
      <c r="ISO55" s="87"/>
      <c r="ISP55" s="87"/>
      <c r="ISQ55" s="87"/>
      <c r="ISR55" s="87"/>
      <c r="ISS55" s="87"/>
      <c r="IST55" s="87"/>
      <c r="ISU55" s="87"/>
      <c r="ISV55" s="87"/>
      <c r="ISW55" s="87"/>
      <c r="ISX55" s="87"/>
      <c r="ISY55" s="87"/>
      <c r="ISZ55" s="87"/>
      <c r="ITA55" s="87"/>
      <c r="ITB55" s="87"/>
      <c r="ITC55" s="87"/>
      <c r="ITD55" s="87"/>
      <c r="ITE55" s="87"/>
      <c r="ITF55" s="87"/>
      <c r="ITG55" s="87"/>
      <c r="ITH55" s="87"/>
      <c r="ITI55" s="87"/>
      <c r="ITJ55" s="87"/>
      <c r="ITK55" s="87"/>
      <c r="ITL55" s="87"/>
      <c r="ITM55" s="87"/>
      <c r="ITN55" s="87"/>
      <c r="ITO55" s="87"/>
      <c r="ITP55" s="87"/>
      <c r="ITQ55" s="87"/>
      <c r="ITR55" s="87"/>
      <c r="ITS55" s="87"/>
      <c r="ITT55" s="87"/>
      <c r="ITU55" s="87"/>
      <c r="ITV55" s="87"/>
      <c r="ITW55" s="87"/>
      <c r="ITX55" s="87"/>
      <c r="ITY55" s="87"/>
      <c r="ITZ55" s="87"/>
      <c r="IUA55" s="87"/>
      <c r="IUB55" s="87"/>
      <c r="IUC55" s="87"/>
      <c r="IUD55" s="87"/>
      <c r="IUE55" s="87"/>
      <c r="IUF55" s="87"/>
      <c r="IUG55" s="87"/>
      <c r="IUH55" s="87"/>
      <c r="IUI55" s="87"/>
      <c r="IUJ55" s="87"/>
      <c r="IUK55" s="87"/>
      <c r="IUL55" s="87"/>
      <c r="IUM55" s="87"/>
      <c r="IUN55" s="87"/>
      <c r="IUO55" s="87"/>
      <c r="IUP55" s="87"/>
      <c r="IUQ55" s="87"/>
      <c r="IUR55" s="87"/>
      <c r="IUS55" s="87"/>
      <c r="IUT55" s="87"/>
      <c r="IUU55" s="87"/>
      <c r="IUV55" s="87"/>
      <c r="IUW55" s="87"/>
      <c r="IUX55" s="87"/>
      <c r="IUY55" s="87"/>
      <c r="IUZ55" s="87"/>
      <c r="IVA55" s="87"/>
      <c r="IVB55" s="87"/>
      <c r="IVC55" s="87"/>
      <c r="IVD55" s="87"/>
      <c r="IVE55" s="87"/>
      <c r="IVF55" s="87"/>
      <c r="IVG55" s="87"/>
      <c r="IVH55" s="87"/>
      <c r="IVI55" s="87"/>
      <c r="IVJ55" s="87"/>
      <c r="IVK55" s="87"/>
      <c r="IVL55" s="87"/>
      <c r="IVM55" s="87"/>
      <c r="IVN55" s="87"/>
      <c r="IVO55" s="87"/>
      <c r="IVP55" s="87"/>
      <c r="IVQ55" s="87"/>
      <c r="IVR55" s="87"/>
      <c r="IVS55" s="87"/>
      <c r="IVT55" s="87"/>
      <c r="IVU55" s="87"/>
      <c r="IVV55" s="87"/>
      <c r="IVW55" s="87"/>
      <c r="IVX55" s="87"/>
      <c r="IVY55" s="87"/>
      <c r="IVZ55" s="87"/>
      <c r="IWA55" s="87"/>
      <c r="IWB55" s="87"/>
      <c r="IWC55" s="87"/>
      <c r="IWD55" s="87"/>
      <c r="IWE55" s="87"/>
      <c r="IWF55" s="87"/>
      <c r="IWG55" s="87"/>
      <c r="IWH55" s="87"/>
      <c r="IWI55" s="87"/>
      <c r="IWJ55" s="87"/>
      <c r="IWK55" s="87"/>
      <c r="IWL55" s="87"/>
      <c r="IWM55" s="87"/>
      <c r="IWN55" s="87"/>
      <c r="IWO55" s="87"/>
      <c r="IWP55" s="87"/>
      <c r="IWQ55" s="87"/>
      <c r="IWR55" s="87"/>
      <c r="IWS55" s="87"/>
      <c r="IWT55" s="87"/>
      <c r="IWU55" s="87"/>
      <c r="IWV55" s="87"/>
      <c r="IWW55" s="87"/>
      <c r="IWX55" s="87"/>
      <c r="IWY55" s="87"/>
      <c r="IWZ55" s="87"/>
      <c r="IXA55" s="87"/>
      <c r="IXB55" s="87"/>
      <c r="IXC55" s="87"/>
      <c r="IXD55" s="87"/>
      <c r="IXE55" s="87"/>
      <c r="IXF55" s="87"/>
      <c r="IXG55" s="87"/>
      <c r="IXH55" s="87"/>
      <c r="IXI55" s="87"/>
      <c r="IXJ55" s="87"/>
      <c r="IXK55" s="87"/>
      <c r="IXL55" s="87"/>
      <c r="IXM55" s="87"/>
      <c r="IXN55" s="87"/>
      <c r="IXO55" s="87"/>
      <c r="IXP55" s="87"/>
      <c r="IXQ55" s="87"/>
      <c r="IXR55" s="87"/>
      <c r="IXS55" s="87"/>
      <c r="IXT55" s="87"/>
      <c r="IXU55" s="87"/>
      <c r="IXV55" s="87"/>
      <c r="IXW55" s="87"/>
      <c r="IXX55" s="87"/>
      <c r="IXY55" s="87"/>
      <c r="IXZ55" s="87"/>
      <c r="IYA55" s="87"/>
      <c r="IYB55" s="87"/>
      <c r="IYC55" s="87"/>
      <c r="IYD55" s="87"/>
      <c r="IYE55" s="87"/>
      <c r="IYF55" s="87"/>
      <c r="IYG55" s="87"/>
      <c r="IYH55" s="87"/>
      <c r="IYI55" s="87"/>
      <c r="IYJ55" s="87"/>
      <c r="IYK55" s="87"/>
      <c r="IYL55" s="87"/>
      <c r="IYM55" s="87"/>
      <c r="IYN55" s="87"/>
      <c r="IYO55" s="87"/>
      <c r="IYP55" s="87"/>
      <c r="IYQ55" s="87"/>
      <c r="IYR55" s="87"/>
      <c r="IYS55" s="87"/>
      <c r="IYT55" s="87"/>
      <c r="IYU55" s="87"/>
      <c r="IYV55" s="87"/>
      <c r="IYW55" s="87"/>
      <c r="IYX55" s="87"/>
      <c r="IYY55" s="87"/>
      <c r="IYZ55" s="87"/>
      <c r="IZA55" s="87"/>
      <c r="IZB55" s="87"/>
      <c r="IZC55" s="87"/>
      <c r="IZD55" s="87"/>
      <c r="IZE55" s="87"/>
      <c r="IZF55" s="87"/>
      <c r="IZG55" s="87"/>
      <c r="IZH55" s="87"/>
      <c r="IZI55" s="87"/>
      <c r="IZJ55" s="87"/>
      <c r="IZK55" s="87"/>
      <c r="IZL55" s="87"/>
      <c r="IZM55" s="87"/>
      <c r="IZN55" s="87"/>
      <c r="IZO55" s="87"/>
      <c r="IZP55" s="87"/>
      <c r="IZQ55" s="87"/>
      <c r="IZR55" s="87"/>
      <c r="IZS55" s="87"/>
      <c r="IZT55" s="87"/>
      <c r="IZU55" s="87"/>
      <c r="IZV55" s="87"/>
      <c r="IZW55" s="87"/>
      <c r="IZX55" s="87"/>
      <c r="IZY55" s="87"/>
      <c r="IZZ55" s="87"/>
      <c r="JAA55" s="87"/>
      <c r="JAB55" s="87"/>
      <c r="JAC55" s="87"/>
      <c r="JAD55" s="87"/>
      <c r="JAE55" s="87"/>
      <c r="JAF55" s="87"/>
      <c r="JAG55" s="87"/>
      <c r="JAH55" s="87"/>
      <c r="JAI55" s="87"/>
      <c r="JAJ55" s="87"/>
      <c r="JAK55" s="87"/>
      <c r="JAL55" s="87"/>
      <c r="JAM55" s="87"/>
      <c r="JAN55" s="87"/>
      <c r="JAO55" s="87"/>
      <c r="JAP55" s="87"/>
      <c r="JAQ55" s="87"/>
      <c r="JAR55" s="87"/>
      <c r="JAS55" s="87"/>
      <c r="JAT55" s="87"/>
      <c r="JAU55" s="87"/>
      <c r="JAV55" s="87"/>
      <c r="JAW55" s="87"/>
      <c r="JAX55" s="87"/>
      <c r="JAY55" s="87"/>
      <c r="JAZ55" s="87"/>
      <c r="JBA55" s="87"/>
      <c r="JBB55" s="87"/>
      <c r="JBC55" s="87"/>
      <c r="JBD55" s="87"/>
      <c r="JBE55" s="87"/>
      <c r="JBF55" s="87"/>
      <c r="JBG55" s="87"/>
      <c r="JBH55" s="87"/>
      <c r="JBI55" s="87"/>
      <c r="JBJ55" s="87"/>
      <c r="JBK55" s="87"/>
      <c r="JBL55" s="87"/>
      <c r="JBM55" s="87"/>
      <c r="JBN55" s="87"/>
      <c r="JBO55" s="87"/>
      <c r="JBP55" s="87"/>
      <c r="JBQ55" s="87"/>
      <c r="JBR55" s="87"/>
      <c r="JBS55" s="87"/>
      <c r="JBT55" s="87"/>
      <c r="JBU55" s="87"/>
      <c r="JBV55" s="87"/>
      <c r="JBW55" s="87"/>
      <c r="JBX55" s="87"/>
      <c r="JBY55" s="87"/>
      <c r="JBZ55" s="87"/>
      <c r="JCA55" s="87"/>
      <c r="JCB55" s="87"/>
      <c r="JCC55" s="87"/>
      <c r="JCD55" s="87"/>
      <c r="JCE55" s="87"/>
      <c r="JCF55" s="87"/>
      <c r="JCG55" s="87"/>
      <c r="JCH55" s="87"/>
      <c r="JCI55" s="87"/>
      <c r="JCJ55" s="87"/>
      <c r="JCK55" s="87"/>
      <c r="JCL55" s="87"/>
      <c r="JCM55" s="87"/>
      <c r="JCN55" s="87"/>
      <c r="JCO55" s="87"/>
      <c r="JCP55" s="87"/>
      <c r="JCQ55" s="87"/>
      <c r="JCR55" s="87"/>
      <c r="JCS55" s="87"/>
      <c r="JCT55" s="87"/>
      <c r="JCU55" s="87"/>
      <c r="JCV55" s="87"/>
      <c r="JCW55" s="87"/>
      <c r="JCX55" s="87"/>
      <c r="JCY55" s="87"/>
      <c r="JCZ55" s="87"/>
      <c r="JDA55" s="87"/>
      <c r="JDB55" s="87"/>
      <c r="JDC55" s="87"/>
      <c r="JDD55" s="87"/>
      <c r="JDE55" s="87"/>
      <c r="JDF55" s="87"/>
      <c r="JDG55" s="87"/>
      <c r="JDH55" s="87"/>
      <c r="JDI55" s="87"/>
      <c r="JDJ55" s="87"/>
      <c r="JDK55" s="87"/>
      <c r="JDL55" s="87"/>
      <c r="JDM55" s="87"/>
      <c r="JDN55" s="87"/>
      <c r="JDO55" s="87"/>
      <c r="JDP55" s="87"/>
      <c r="JDQ55" s="87"/>
      <c r="JDR55" s="87"/>
      <c r="JDS55" s="87"/>
      <c r="JDT55" s="87"/>
      <c r="JDU55" s="87"/>
      <c r="JDV55" s="87"/>
      <c r="JDW55" s="87"/>
      <c r="JDX55" s="87"/>
      <c r="JDY55" s="87"/>
      <c r="JDZ55" s="87"/>
      <c r="JEA55" s="87"/>
      <c r="JEB55" s="87"/>
      <c r="JEC55" s="87"/>
      <c r="JED55" s="87"/>
      <c r="JEE55" s="87"/>
      <c r="JEF55" s="87"/>
      <c r="JEG55" s="87"/>
      <c r="JEH55" s="87"/>
      <c r="JEI55" s="87"/>
      <c r="JEJ55" s="87"/>
      <c r="JEK55" s="87"/>
      <c r="JEL55" s="87"/>
      <c r="JEM55" s="87"/>
      <c r="JEN55" s="87"/>
      <c r="JEO55" s="87"/>
      <c r="JEP55" s="87"/>
      <c r="JEQ55" s="87"/>
      <c r="JER55" s="87"/>
      <c r="JES55" s="87"/>
      <c r="JET55" s="87"/>
      <c r="JEU55" s="87"/>
      <c r="JEV55" s="87"/>
      <c r="JEW55" s="87"/>
      <c r="JEX55" s="87"/>
      <c r="JEY55" s="87"/>
      <c r="JEZ55" s="87"/>
      <c r="JFA55" s="87"/>
      <c r="JFB55" s="87"/>
      <c r="JFC55" s="87"/>
      <c r="JFD55" s="87"/>
      <c r="JFE55" s="87"/>
      <c r="JFF55" s="87"/>
      <c r="JFG55" s="87"/>
      <c r="JFH55" s="87"/>
      <c r="JFI55" s="87"/>
      <c r="JFJ55" s="87"/>
      <c r="JFK55" s="87"/>
      <c r="JFL55" s="87"/>
      <c r="JFM55" s="87"/>
      <c r="JFN55" s="87"/>
      <c r="JFO55" s="87"/>
      <c r="JFP55" s="87"/>
      <c r="JFQ55" s="87"/>
      <c r="JFR55" s="87"/>
      <c r="JFS55" s="87"/>
      <c r="JFT55" s="87"/>
      <c r="JFU55" s="87"/>
      <c r="JFV55" s="87"/>
      <c r="JFW55" s="87"/>
      <c r="JFX55" s="87"/>
      <c r="JFY55" s="87"/>
      <c r="JFZ55" s="87"/>
      <c r="JGA55" s="87"/>
      <c r="JGB55" s="87"/>
      <c r="JGC55" s="87"/>
      <c r="JGD55" s="87"/>
      <c r="JGE55" s="87"/>
      <c r="JGF55" s="87"/>
      <c r="JGG55" s="87"/>
      <c r="JGH55" s="87"/>
      <c r="JGI55" s="87"/>
      <c r="JGJ55" s="87"/>
      <c r="JGK55" s="87"/>
      <c r="JGL55" s="87"/>
      <c r="JGM55" s="87"/>
      <c r="JGN55" s="87"/>
      <c r="JGO55" s="87"/>
      <c r="JGP55" s="87"/>
      <c r="JGQ55" s="87"/>
      <c r="JGR55" s="87"/>
      <c r="JGS55" s="87"/>
      <c r="JGT55" s="87"/>
      <c r="JGU55" s="87"/>
      <c r="JGV55" s="87"/>
      <c r="JGW55" s="87"/>
      <c r="JGX55" s="87"/>
      <c r="JGY55" s="87"/>
      <c r="JGZ55" s="87"/>
      <c r="JHA55" s="87"/>
      <c r="JHB55" s="87"/>
      <c r="JHC55" s="87"/>
      <c r="JHD55" s="87"/>
      <c r="JHE55" s="87"/>
      <c r="JHF55" s="87"/>
      <c r="JHG55" s="87"/>
      <c r="JHH55" s="87"/>
      <c r="JHI55" s="87"/>
      <c r="JHJ55" s="87"/>
      <c r="JHK55" s="87"/>
      <c r="JHL55" s="87"/>
      <c r="JHM55" s="87"/>
      <c r="JHN55" s="87"/>
      <c r="JHO55" s="87"/>
      <c r="JHP55" s="87"/>
      <c r="JHQ55" s="87"/>
      <c r="JHR55" s="87"/>
      <c r="JHS55" s="87"/>
      <c r="JHT55" s="87"/>
      <c r="JHU55" s="87"/>
      <c r="JHV55" s="87"/>
      <c r="JHW55" s="87"/>
      <c r="JHX55" s="87"/>
      <c r="JHY55" s="87"/>
      <c r="JHZ55" s="87"/>
      <c r="JIA55" s="87"/>
      <c r="JIB55" s="87"/>
      <c r="JIC55" s="87"/>
      <c r="JID55" s="87"/>
      <c r="JIE55" s="87"/>
      <c r="JIF55" s="87"/>
      <c r="JIG55" s="87"/>
      <c r="JIH55" s="87"/>
      <c r="JII55" s="87"/>
      <c r="JIJ55" s="87"/>
      <c r="JIK55" s="87"/>
      <c r="JIL55" s="87"/>
      <c r="JIM55" s="87"/>
      <c r="JIN55" s="87"/>
      <c r="JIO55" s="87"/>
      <c r="JIP55" s="87"/>
      <c r="JIQ55" s="87"/>
      <c r="JIR55" s="87"/>
      <c r="JIS55" s="87"/>
      <c r="JIT55" s="87"/>
      <c r="JIU55" s="87"/>
      <c r="JIV55" s="87"/>
      <c r="JIW55" s="87"/>
      <c r="JIX55" s="87"/>
      <c r="JIY55" s="87"/>
      <c r="JIZ55" s="87"/>
      <c r="JJA55" s="87"/>
      <c r="JJB55" s="87"/>
      <c r="JJC55" s="87"/>
      <c r="JJD55" s="87"/>
      <c r="JJE55" s="87"/>
      <c r="JJF55" s="87"/>
      <c r="JJG55" s="87"/>
      <c r="JJH55" s="87"/>
      <c r="JJI55" s="87"/>
      <c r="JJJ55" s="87"/>
      <c r="JJK55" s="87"/>
      <c r="JJL55" s="87"/>
      <c r="JJM55" s="87"/>
      <c r="JJN55" s="87"/>
      <c r="JJO55" s="87"/>
      <c r="JJP55" s="87"/>
      <c r="JJQ55" s="87"/>
      <c r="JJR55" s="87"/>
      <c r="JJS55" s="87"/>
      <c r="JJT55" s="87"/>
      <c r="JJU55" s="87"/>
      <c r="JJV55" s="87"/>
      <c r="JJW55" s="87"/>
      <c r="JJX55" s="87"/>
      <c r="JJY55" s="87"/>
      <c r="JJZ55" s="87"/>
      <c r="JKA55" s="87"/>
      <c r="JKB55" s="87"/>
      <c r="JKC55" s="87"/>
      <c r="JKD55" s="87"/>
      <c r="JKE55" s="87"/>
      <c r="JKF55" s="87"/>
      <c r="JKG55" s="87"/>
      <c r="JKH55" s="87"/>
      <c r="JKI55" s="87"/>
      <c r="JKJ55" s="87"/>
      <c r="JKK55" s="87"/>
      <c r="JKL55" s="87"/>
      <c r="JKM55" s="87"/>
      <c r="JKN55" s="87"/>
      <c r="JKO55" s="87"/>
      <c r="JKP55" s="87"/>
      <c r="JKQ55" s="87"/>
      <c r="JKR55" s="87"/>
      <c r="JKS55" s="87"/>
      <c r="JKT55" s="87"/>
      <c r="JKU55" s="87"/>
      <c r="JKV55" s="87"/>
      <c r="JKW55" s="87"/>
      <c r="JKX55" s="87"/>
      <c r="JKY55" s="87"/>
      <c r="JKZ55" s="87"/>
      <c r="JLA55" s="87"/>
      <c r="JLB55" s="87"/>
      <c r="JLC55" s="87"/>
      <c r="JLD55" s="87"/>
      <c r="JLE55" s="87"/>
      <c r="JLF55" s="87"/>
      <c r="JLG55" s="87"/>
      <c r="JLH55" s="87"/>
      <c r="JLI55" s="87"/>
      <c r="JLJ55" s="87"/>
      <c r="JLK55" s="87"/>
      <c r="JLL55" s="87"/>
      <c r="JLM55" s="87"/>
      <c r="JLN55" s="87"/>
      <c r="JLO55" s="87"/>
      <c r="JLP55" s="87"/>
      <c r="JLQ55" s="87"/>
      <c r="JLR55" s="87"/>
      <c r="JLS55" s="87"/>
      <c r="JLT55" s="87"/>
      <c r="JLU55" s="87"/>
      <c r="JLV55" s="87"/>
      <c r="JLW55" s="87"/>
      <c r="JLX55" s="87"/>
      <c r="JLY55" s="87"/>
      <c r="JLZ55" s="87"/>
      <c r="JMA55" s="87"/>
      <c r="JMB55" s="87"/>
      <c r="JMC55" s="87"/>
      <c r="JMD55" s="87"/>
      <c r="JME55" s="87"/>
      <c r="JMF55" s="87"/>
      <c r="JMG55" s="87"/>
      <c r="JMH55" s="87"/>
      <c r="JMI55" s="87"/>
      <c r="JMJ55" s="87"/>
      <c r="JMK55" s="87"/>
      <c r="JML55" s="87"/>
      <c r="JMM55" s="87"/>
      <c r="JMN55" s="87"/>
      <c r="JMO55" s="87"/>
      <c r="JMP55" s="87"/>
      <c r="JMQ55" s="87"/>
      <c r="JMR55" s="87"/>
      <c r="JMS55" s="87"/>
      <c r="JMT55" s="87"/>
      <c r="JMU55" s="87"/>
      <c r="JMV55" s="87"/>
      <c r="JMW55" s="87"/>
      <c r="JMX55" s="87"/>
      <c r="JMY55" s="87"/>
      <c r="JMZ55" s="87"/>
      <c r="JNA55" s="87"/>
      <c r="JNB55" s="87"/>
      <c r="JNC55" s="87"/>
      <c r="JND55" s="87"/>
      <c r="JNE55" s="87"/>
      <c r="JNF55" s="87"/>
      <c r="JNG55" s="87"/>
      <c r="JNH55" s="87"/>
      <c r="JNI55" s="87"/>
      <c r="JNJ55" s="87"/>
      <c r="JNK55" s="87"/>
      <c r="JNL55" s="87"/>
      <c r="JNM55" s="87"/>
      <c r="JNN55" s="87"/>
      <c r="JNO55" s="87"/>
      <c r="JNP55" s="87"/>
      <c r="JNQ55" s="87"/>
      <c r="JNR55" s="87"/>
      <c r="JNS55" s="87"/>
      <c r="JNT55" s="87"/>
      <c r="JNU55" s="87"/>
      <c r="JNV55" s="87"/>
      <c r="JNW55" s="87"/>
      <c r="JNX55" s="87"/>
      <c r="JNY55" s="87"/>
      <c r="JNZ55" s="87"/>
      <c r="JOA55" s="87"/>
      <c r="JOB55" s="87"/>
      <c r="JOC55" s="87"/>
      <c r="JOD55" s="87"/>
      <c r="JOE55" s="87"/>
      <c r="JOF55" s="87"/>
      <c r="JOG55" s="87"/>
      <c r="JOH55" s="87"/>
      <c r="JOI55" s="87"/>
      <c r="JOJ55" s="87"/>
      <c r="JOK55" s="87"/>
      <c r="JOL55" s="87"/>
      <c r="JOM55" s="87"/>
      <c r="JON55" s="87"/>
      <c r="JOO55" s="87"/>
      <c r="JOP55" s="87"/>
      <c r="JOQ55" s="87"/>
      <c r="JOR55" s="87"/>
      <c r="JOS55" s="87"/>
      <c r="JOT55" s="87"/>
      <c r="JOU55" s="87"/>
      <c r="JOV55" s="87"/>
      <c r="JOW55" s="87"/>
      <c r="JOX55" s="87"/>
      <c r="JOY55" s="87"/>
      <c r="JOZ55" s="87"/>
      <c r="JPA55" s="87"/>
      <c r="JPB55" s="87"/>
      <c r="JPC55" s="87"/>
      <c r="JPD55" s="87"/>
      <c r="JPE55" s="87"/>
      <c r="JPF55" s="87"/>
      <c r="JPG55" s="87"/>
      <c r="JPH55" s="87"/>
      <c r="JPI55" s="87"/>
      <c r="JPJ55" s="87"/>
      <c r="JPK55" s="87"/>
      <c r="JPL55" s="87"/>
      <c r="JPM55" s="87"/>
      <c r="JPN55" s="87"/>
      <c r="JPO55" s="87"/>
      <c r="JPP55" s="87"/>
      <c r="JPQ55" s="87"/>
      <c r="JPR55" s="87"/>
      <c r="JPS55" s="87"/>
      <c r="JPT55" s="87"/>
      <c r="JPU55" s="87"/>
      <c r="JPV55" s="87"/>
      <c r="JPW55" s="87"/>
      <c r="JPX55" s="87"/>
      <c r="JPY55" s="87"/>
      <c r="JPZ55" s="87"/>
      <c r="JQA55" s="87"/>
      <c r="JQB55" s="87"/>
      <c r="JQC55" s="87"/>
      <c r="JQD55" s="87"/>
      <c r="JQE55" s="87"/>
      <c r="JQF55" s="87"/>
      <c r="JQG55" s="87"/>
      <c r="JQH55" s="87"/>
      <c r="JQI55" s="87"/>
      <c r="JQJ55" s="87"/>
      <c r="JQK55" s="87"/>
      <c r="JQL55" s="87"/>
      <c r="JQM55" s="87"/>
      <c r="JQN55" s="87"/>
      <c r="JQO55" s="87"/>
      <c r="JQP55" s="87"/>
      <c r="JQQ55" s="87"/>
      <c r="JQR55" s="87"/>
      <c r="JQS55" s="87"/>
      <c r="JQT55" s="87"/>
      <c r="JQU55" s="87"/>
      <c r="JQV55" s="87"/>
      <c r="JQW55" s="87"/>
      <c r="JQX55" s="87"/>
      <c r="JQY55" s="87"/>
      <c r="JQZ55" s="87"/>
      <c r="JRA55" s="87"/>
      <c r="JRB55" s="87"/>
      <c r="JRC55" s="87"/>
      <c r="JRD55" s="87"/>
      <c r="JRE55" s="87"/>
      <c r="JRF55" s="87"/>
      <c r="JRG55" s="87"/>
      <c r="JRH55" s="87"/>
      <c r="JRI55" s="87"/>
      <c r="JRJ55" s="87"/>
      <c r="JRK55" s="87"/>
      <c r="JRL55" s="87"/>
      <c r="JRM55" s="87"/>
      <c r="JRN55" s="87"/>
      <c r="JRO55" s="87"/>
      <c r="JRP55" s="87"/>
      <c r="JRQ55" s="87"/>
      <c r="JRR55" s="87"/>
      <c r="JRS55" s="87"/>
      <c r="JRT55" s="87"/>
      <c r="JRU55" s="87"/>
      <c r="JRV55" s="87"/>
      <c r="JRW55" s="87"/>
      <c r="JRX55" s="87"/>
      <c r="JRY55" s="87"/>
      <c r="JRZ55" s="87"/>
      <c r="JSA55" s="87"/>
      <c r="JSB55" s="87"/>
      <c r="JSC55" s="87"/>
      <c r="JSD55" s="87"/>
      <c r="JSE55" s="87"/>
      <c r="JSF55" s="87"/>
      <c r="JSG55" s="87"/>
      <c r="JSH55" s="87"/>
      <c r="JSI55" s="87"/>
      <c r="JSJ55" s="87"/>
      <c r="JSK55" s="87"/>
      <c r="JSL55" s="87"/>
      <c r="JSM55" s="87"/>
      <c r="JSN55" s="87"/>
      <c r="JSO55" s="87"/>
      <c r="JSP55" s="87"/>
      <c r="JSQ55" s="87"/>
      <c r="JSR55" s="87"/>
      <c r="JSS55" s="87"/>
      <c r="JST55" s="87"/>
      <c r="JSU55" s="87"/>
      <c r="JSV55" s="87"/>
      <c r="JSW55" s="87"/>
      <c r="JSX55" s="87"/>
      <c r="JSY55" s="87"/>
      <c r="JSZ55" s="87"/>
      <c r="JTA55" s="87"/>
      <c r="JTB55" s="87"/>
      <c r="JTC55" s="87"/>
      <c r="JTD55" s="87"/>
      <c r="JTE55" s="87"/>
      <c r="JTF55" s="87"/>
      <c r="JTG55" s="87"/>
      <c r="JTH55" s="87"/>
      <c r="JTI55" s="87"/>
      <c r="JTJ55" s="87"/>
      <c r="JTK55" s="87"/>
      <c r="JTL55" s="87"/>
      <c r="JTM55" s="87"/>
      <c r="JTN55" s="87"/>
      <c r="JTO55" s="87"/>
      <c r="JTP55" s="87"/>
      <c r="JTQ55" s="87"/>
      <c r="JTR55" s="87"/>
      <c r="JTS55" s="87"/>
      <c r="JTT55" s="87"/>
      <c r="JTU55" s="87"/>
      <c r="JTV55" s="87"/>
      <c r="JTW55" s="87"/>
      <c r="JTX55" s="87"/>
      <c r="JTY55" s="87"/>
      <c r="JTZ55" s="87"/>
      <c r="JUA55" s="87"/>
      <c r="JUB55" s="87"/>
      <c r="JUC55" s="87"/>
      <c r="JUD55" s="87"/>
      <c r="JUE55" s="87"/>
      <c r="JUF55" s="87"/>
      <c r="JUG55" s="87"/>
      <c r="JUH55" s="87"/>
      <c r="JUI55" s="87"/>
      <c r="JUJ55" s="87"/>
      <c r="JUK55" s="87"/>
      <c r="JUL55" s="87"/>
      <c r="JUM55" s="87"/>
      <c r="JUN55" s="87"/>
      <c r="JUO55" s="87"/>
      <c r="JUP55" s="87"/>
      <c r="JUQ55" s="87"/>
      <c r="JUR55" s="87"/>
      <c r="JUS55" s="87"/>
      <c r="JUT55" s="87"/>
      <c r="JUU55" s="87"/>
      <c r="JUV55" s="87"/>
      <c r="JUW55" s="87"/>
      <c r="JUX55" s="87"/>
      <c r="JUY55" s="87"/>
      <c r="JUZ55" s="87"/>
      <c r="JVA55" s="87"/>
      <c r="JVB55" s="87"/>
      <c r="JVC55" s="87"/>
      <c r="JVD55" s="87"/>
      <c r="JVE55" s="87"/>
      <c r="JVF55" s="87"/>
      <c r="JVG55" s="87"/>
      <c r="JVH55" s="87"/>
      <c r="JVI55" s="87"/>
      <c r="JVJ55" s="87"/>
      <c r="JVK55" s="87"/>
      <c r="JVL55" s="87"/>
      <c r="JVM55" s="87"/>
      <c r="JVN55" s="87"/>
      <c r="JVO55" s="87"/>
      <c r="JVP55" s="87"/>
      <c r="JVQ55" s="87"/>
      <c r="JVR55" s="87"/>
      <c r="JVS55" s="87"/>
      <c r="JVT55" s="87"/>
      <c r="JVU55" s="87"/>
      <c r="JVV55" s="87"/>
      <c r="JVW55" s="87"/>
      <c r="JVX55" s="87"/>
      <c r="JVY55" s="87"/>
      <c r="JVZ55" s="87"/>
      <c r="JWA55" s="87"/>
      <c r="JWB55" s="87"/>
      <c r="JWC55" s="87"/>
      <c r="JWD55" s="87"/>
      <c r="JWE55" s="87"/>
      <c r="JWF55" s="87"/>
      <c r="JWG55" s="87"/>
      <c r="JWH55" s="87"/>
      <c r="JWI55" s="87"/>
      <c r="JWJ55" s="87"/>
      <c r="JWK55" s="87"/>
      <c r="JWL55" s="87"/>
      <c r="JWM55" s="87"/>
      <c r="JWN55" s="87"/>
      <c r="JWO55" s="87"/>
      <c r="JWP55" s="87"/>
      <c r="JWQ55" s="87"/>
      <c r="JWR55" s="87"/>
      <c r="JWS55" s="87"/>
      <c r="JWT55" s="87"/>
      <c r="JWU55" s="87"/>
      <c r="JWV55" s="87"/>
      <c r="JWW55" s="87"/>
      <c r="JWX55" s="87"/>
      <c r="JWY55" s="87"/>
      <c r="JWZ55" s="87"/>
      <c r="JXA55" s="87"/>
      <c r="JXB55" s="87"/>
      <c r="JXC55" s="87"/>
      <c r="JXD55" s="87"/>
      <c r="JXE55" s="87"/>
      <c r="JXF55" s="87"/>
      <c r="JXG55" s="87"/>
      <c r="JXH55" s="87"/>
      <c r="JXI55" s="87"/>
      <c r="JXJ55" s="87"/>
      <c r="JXK55" s="87"/>
      <c r="JXL55" s="87"/>
      <c r="JXM55" s="87"/>
      <c r="JXN55" s="87"/>
      <c r="JXO55" s="87"/>
      <c r="JXP55" s="87"/>
      <c r="JXQ55" s="87"/>
      <c r="JXR55" s="87"/>
      <c r="JXS55" s="87"/>
      <c r="JXT55" s="87"/>
      <c r="JXU55" s="87"/>
      <c r="JXV55" s="87"/>
      <c r="JXW55" s="87"/>
      <c r="JXX55" s="87"/>
      <c r="JXY55" s="87"/>
      <c r="JXZ55" s="87"/>
      <c r="JYA55" s="87"/>
      <c r="JYB55" s="87"/>
      <c r="JYC55" s="87"/>
      <c r="JYD55" s="87"/>
      <c r="JYE55" s="87"/>
      <c r="JYF55" s="87"/>
      <c r="JYG55" s="87"/>
      <c r="JYH55" s="87"/>
      <c r="JYI55" s="87"/>
      <c r="JYJ55" s="87"/>
      <c r="JYK55" s="87"/>
      <c r="JYL55" s="87"/>
      <c r="JYM55" s="87"/>
      <c r="JYN55" s="87"/>
      <c r="JYO55" s="87"/>
      <c r="JYP55" s="87"/>
      <c r="JYQ55" s="87"/>
      <c r="JYR55" s="87"/>
      <c r="JYS55" s="87"/>
      <c r="JYT55" s="87"/>
      <c r="JYU55" s="87"/>
      <c r="JYV55" s="87"/>
      <c r="JYW55" s="87"/>
      <c r="JYX55" s="87"/>
      <c r="JYY55" s="87"/>
      <c r="JYZ55" s="87"/>
      <c r="JZA55" s="87"/>
      <c r="JZB55" s="87"/>
      <c r="JZC55" s="87"/>
      <c r="JZD55" s="87"/>
      <c r="JZE55" s="87"/>
      <c r="JZF55" s="87"/>
      <c r="JZG55" s="87"/>
      <c r="JZH55" s="87"/>
      <c r="JZI55" s="87"/>
      <c r="JZJ55" s="87"/>
      <c r="JZK55" s="87"/>
      <c r="JZL55" s="87"/>
      <c r="JZM55" s="87"/>
      <c r="JZN55" s="87"/>
      <c r="JZO55" s="87"/>
      <c r="JZP55" s="87"/>
      <c r="JZQ55" s="87"/>
      <c r="JZR55" s="87"/>
      <c r="JZS55" s="87"/>
      <c r="JZT55" s="87"/>
      <c r="JZU55" s="87"/>
      <c r="JZV55" s="87"/>
      <c r="JZW55" s="87"/>
      <c r="JZX55" s="87"/>
      <c r="JZY55" s="87"/>
      <c r="JZZ55" s="87"/>
      <c r="KAA55" s="87"/>
      <c r="KAB55" s="87"/>
      <c r="KAC55" s="87"/>
      <c r="KAD55" s="87"/>
      <c r="KAE55" s="87"/>
      <c r="KAF55" s="87"/>
      <c r="KAG55" s="87"/>
      <c r="KAH55" s="87"/>
      <c r="KAI55" s="87"/>
      <c r="KAJ55" s="87"/>
      <c r="KAK55" s="87"/>
      <c r="KAL55" s="87"/>
      <c r="KAM55" s="87"/>
      <c r="KAN55" s="87"/>
      <c r="KAO55" s="87"/>
      <c r="KAP55" s="87"/>
      <c r="KAQ55" s="87"/>
      <c r="KAR55" s="87"/>
      <c r="KAS55" s="87"/>
      <c r="KAT55" s="87"/>
      <c r="KAU55" s="87"/>
      <c r="KAV55" s="87"/>
      <c r="KAW55" s="87"/>
      <c r="KAX55" s="87"/>
      <c r="KAY55" s="87"/>
      <c r="KAZ55" s="87"/>
      <c r="KBA55" s="87"/>
      <c r="KBB55" s="87"/>
      <c r="KBC55" s="87"/>
      <c r="KBD55" s="87"/>
      <c r="KBE55" s="87"/>
      <c r="KBF55" s="87"/>
      <c r="KBG55" s="87"/>
      <c r="KBH55" s="87"/>
      <c r="KBI55" s="87"/>
      <c r="KBJ55" s="87"/>
      <c r="KBK55" s="87"/>
      <c r="KBL55" s="87"/>
      <c r="KBM55" s="87"/>
      <c r="KBN55" s="87"/>
      <c r="KBO55" s="87"/>
      <c r="KBP55" s="87"/>
      <c r="KBQ55" s="87"/>
      <c r="KBR55" s="87"/>
      <c r="KBS55" s="87"/>
      <c r="KBT55" s="87"/>
      <c r="KBU55" s="87"/>
      <c r="KBV55" s="87"/>
      <c r="KBW55" s="87"/>
      <c r="KBX55" s="87"/>
      <c r="KBY55" s="87"/>
      <c r="KBZ55" s="87"/>
      <c r="KCA55" s="87"/>
      <c r="KCB55" s="87"/>
      <c r="KCC55" s="87"/>
      <c r="KCD55" s="87"/>
      <c r="KCE55" s="87"/>
      <c r="KCF55" s="87"/>
      <c r="KCG55" s="87"/>
      <c r="KCH55" s="87"/>
      <c r="KCI55" s="87"/>
      <c r="KCJ55" s="87"/>
      <c r="KCK55" s="87"/>
      <c r="KCL55" s="87"/>
      <c r="KCM55" s="87"/>
      <c r="KCN55" s="87"/>
      <c r="KCO55" s="87"/>
      <c r="KCP55" s="87"/>
      <c r="KCQ55" s="87"/>
      <c r="KCR55" s="87"/>
      <c r="KCS55" s="87"/>
      <c r="KCT55" s="87"/>
      <c r="KCU55" s="87"/>
      <c r="KCV55" s="87"/>
      <c r="KCW55" s="87"/>
      <c r="KCX55" s="87"/>
      <c r="KCY55" s="87"/>
      <c r="KCZ55" s="87"/>
      <c r="KDA55" s="87"/>
      <c r="KDB55" s="87"/>
      <c r="KDC55" s="87"/>
      <c r="KDD55" s="87"/>
      <c r="KDE55" s="87"/>
      <c r="KDF55" s="87"/>
      <c r="KDG55" s="87"/>
      <c r="KDH55" s="87"/>
      <c r="KDI55" s="87"/>
      <c r="KDJ55" s="87"/>
      <c r="KDK55" s="87"/>
      <c r="KDL55" s="87"/>
      <c r="KDM55" s="87"/>
      <c r="KDN55" s="87"/>
      <c r="KDO55" s="87"/>
      <c r="KDP55" s="87"/>
      <c r="KDQ55" s="87"/>
      <c r="KDR55" s="87"/>
      <c r="KDS55" s="87"/>
      <c r="KDT55" s="87"/>
      <c r="KDU55" s="87"/>
      <c r="KDV55" s="87"/>
      <c r="KDW55" s="87"/>
      <c r="KDX55" s="87"/>
      <c r="KDY55" s="87"/>
      <c r="KDZ55" s="87"/>
      <c r="KEA55" s="87"/>
      <c r="KEB55" s="87"/>
      <c r="KEC55" s="87"/>
      <c r="KED55" s="87"/>
      <c r="KEE55" s="87"/>
      <c r="KEF55" s="87"/>
      <c r="KEG55" s="87"/>
      <c r="KEH55" s="87"/>
      <c r="KEI55" s="87"/>
      <c r="KEJ55" s="87"/>
      <c r="KEK55" s="87"/>
      <c r="KEL55" s="87"/>
      <c r="KEM55" s="87"/>
      <c r="KEN55" s="87"/>
      <c r="KEO55" s="87"/>
      <c r="KEP55" s="87"/>
      <c r="KEQ55" s="87"/>
      <c r="KER55" s="87"/>
      <c r="KES55" s="87"/>
      <c r="KET55" s="87"/>
      <c r="KEU55" s="87"/>
      <c r="KEV55" s="87"/>
      <c r="KEW55" s="87"/>
      <c r="KEX55" s="87"/>
      <c r="KEY55" s="87"/>
      <c r="KEZ55" s="87"/>
      <c r="KFA55" s="87"/>
      <c r="KFB55" s="87"/>
      <c r="KFC55" s="87"/>
      <c r="KFD55" s="87"/>
      <c r="KFE55" s="87"/>
      <c r="KFF55" s="87"/>
      <c r="KFG55" s="87"/>
      <c r="KFH55" s="87"/>
      <c r="KFI55" s="87"/>
      <c r="KFJ55" s="87"/>
      <c r="KFK55" s="87"/>
      <c r="KFL55" s="87"/>
      <c r="KFM55" s="87"/>
      <c r="KFN55" s="87"/>
      <c r="KFO55" s="87"/>
      <c r="KFP55" s="87"/>
      <c r="KFQ55" s="87"/>
      <c r="KFR55" s="87"/>
      <c r="KFS55" s="87"/>
      <c r="KFT55" s="87"/>
      <c r="KFU55" s="87"/>
      <c r="KFV55" s="87"/>
      <c r="KFW55" s="87"/>
      <c r="KFX55" s="87"/>
      <c r="KFY55" s="87"/>
      <c r="KFZ55" s="87"/>
      <c r="KGA55" s="87"/>
      <c r="KGB55" s="87"/>
      <c r="KGC55" s="87"/>
      <c r="KGD55" s="87"/>
      <c r="KGE55" s="87"/>
      <c r="KGF55" s="87"/>
      <c r="KGG55" s="87"/>
      <c r="KGH55" s="87"/>
      <c r="KGI55" s="87"/>
      <c r="KGJ55" s="87"/>
      <c r="KGK55" s="87"/>
      <c r="KGL55" s="87"/>
      <c r="KGM55" s="87"/>
      <c r="KGN55" s="87"/>
      <c r="KGO55" s="87"/>
      <c r="KGP55" s="87"/>
      <c r="KGQ55" s="87"/>
      <c r="KGR55" s="87"/>
      <c r="KGS55" s="87"/>
      <c r="KGT55" s="87"/>
      <c r="KGU55" s="87"/>
      <c r="KGV55" s="87"/>
      <c r="KGW55" s="87"/>
      <c r="KGX55" s="87"/>
      <c r="KGY55" s="87"/>
      <c r="KGZ55" s="87"/>
      <c r="KHA55" s="87"/>
      <c r="KHB55" s="87"/>
      <c r="KHC55" s="87"/>
      <c r="KHD55" s="87"/>
      <c r="KHE55" s="87"/>
      <c r="KHF55" s="87"/>
      <c r="KHG55" s="87"/>
      <c r="KHH55" s="87"/>
      <c r="KHI55" s="87"/>
      <c r="KHJ55" s="87"/>
      <c r="KHK55" s="87"/>
      <c r="KHL55" s="87"/>
      <c r="KHM55" s="87"/>
      <c r="KHN55" s="87"/>
      <c r="KHO55" s="87"/>
      <c r="KHP55" s="87"/>
      <c r="KHQ55" s="87"/>
      <c r="KHR55" s="87"/>
      <c r="KHS55" s="87"/>
      <c r="KHT55" s="87"/>
      <c r="KHU55" s="87"/>
      <c r="KHV55" s="87"/>
      <c r="KHW55" s="87"/>
      <c r="KHX55" s="87"/>
      <c r="KHY55" s="87"/>
      <c r="KHZ55" s="87"/>
      <c r="KIA55" s="87"/>
      <c r="KIB55" s="87"/>
      <c r="KIC55" s="87"/>
      <c r="KID55" s="87"/>
      <c r="KIE55" s="87"/>
      <c r="KIF55" s="87"/>
      <c r="KIG55" s="87"/>
      <c r="KIH55" s="87"/>
      <c r="KII55" s="87"/>
      <c r="KIJ55" s="87"/>
      <c r="KIK55" s="87"/>
      <c r="KIL55" s="87"/>
      <c r="KIM55" s="87"/>
      <c r="KIN55" s="87"/>
      <c r="KIO55" s="87"/>
      <c r="KIP55" s="87"/>
      <c r="KIQ55" s="87"/>
      <c r="KIR55" s="87"/>
      <c r="KIS55" s="87"/>
      <c r="KIT55" s="87"/>
      <c r="KIU55" s="87"/>
      <c r="KIV55" s="87"/>
      <c r="KIW55" s="87"/>
      <c r="KIX55" s="87"/>
      <c r="KIY55" s="87"/>
      <c r="KIZ55" s="87"/>
      <c r="KJA55" s="87"/>
      <c r="KJB55" s="87"/>
      <c r="KJC55" s="87"/>
      <c r="KJD55" s="87"/>
      <c r="KJE55" s="87"/>
      <c r="KJF55" s="87"/>
      <c r="KJG55" s="87"/>
      <c r="KJH55" s="87"/>
      <c r="KJI55" s="87"/>
      <c r="KJJ55" s="87"/>
      <c r="KJK55" s="87"/>
      <c r="KJL55" s="87"/>
      <c r="KJM55" s="87"/>
      <c r="KJN55" s="87"/>
      <c r="KJO55" s="87"/>
      <c r="KJP55" s="87"/>
      <c r="KJQ55" s="87"/>
      <c r="KJR55" s="87"/>
      <c r="KJS55" s="87"/>
      <c r="KJT55" s="87"/>
      <c r="KJU55" s="87"/>
      <c r="KJV55" s="87"/>
      <c r="KJW55" s="87"/>
      <c r="KJX55" s="87"/>
      <c r="KJY55" s="87"/>
      <c r="KJZ55" s="87"/>
      <c r="KKA55" s="87"/>
      <c r="KKB55" s="87"/>
      <c r="KKC55" s="87"/>
      <c r="KKD55" s="87"/>
      <c r="KKE55" s="87"/>
      <c r="KKF55" s="87"/>
      <c r="KKG55" s="87"/>
      <c r="KKH55" s="87"/>
      <c r="KKI55" s="87"/>
      <c r="KKJ55" s="87"/>
      <c r="KKK55" s="87"/>
      <c r="KKL55" s="87"/>
      <c r="KKM55" s="87"/>
      <c r="KKN55" s="87"/>
      <c r="KKO55" s="87"/>
      <c r="KKP55" s="87"/>
      <c r="KKQ55" s="87"/>
      <c r="KKR55" s="87"/>
      <c r="KKS55" s="87"/>
      <c r="KKT55" s="87"/>
      <c r="KKU55" s="87"/>
      <c r="KKV55" s="87"/>
      <c r="KKW55" s="87"/>
      <c r="KKX55" s="87"/>
      <c r="KKY55" s="87"/>
      <c r="KKZ55" s="87"/>
      <c r="KLA55" s="87"/>
      <c r="KLB55" s="87"/>
      <c r="KLC55" s="87"/>
      <c r="KLD55" s="87"/>
      <c r="KLE55" s="87"/>
      <c r="KLF55" s="87"/>
      <c r="KLG55" s="87"/>
      <c r="KLH55" s="87"/>
      <c r="KLI55" s="87"/>
      <c r="KLJ55" s="87"/>
      <c r="KLK55" s="87"/>
      <c r="KLL55" s="87"/>
      <c r="KLM55" s="87"/>
      <c r="KLN55" s="87"/>
      <c r="KLO55" s="87"/>
      <c r="KLP55" s="87"/>
      <c r="KLQ55" s="87"/>
      <c r="KLR55" s="87"/>
      <c r="KLS55" s="87"/>
      <c r="KLT55" s="87"/>
      <c r="KLU55" s="87"/>
      <c r="KLV55" s="87"/>
      <c r="KLW55" s="87"/>
      <c r="KLX55" s="87"/>
      <c r="KLY55" s="87"/>
      <c r="KLZ55" s="87"/>
      <c r="KMA55" s="87"/>
      <c r="KMB55" s="87"/>
      <c r="KMC55" s="87"/>
      <c r="KMD55" s="87"/>
      <c r="KME55" s="87"/>
      <c r="KMF55" s="87"/>
      <c r="KMG55" s="87"/>
      <c r="KMH55" s="87"/>
      <c r="KMI55" s="87"/>
      <c r="KMJ55" s="87"/>
      <c r="KMK55" s="87"/>
      <c r="KML55" s="87"/>
      <c r="KMM55" s="87"/>
      <c r="KMN55" s="87"/>
      <c r="KMO55" s="87"/>
      <c r="KMP55" s="87"/>
      <c r="KMQ55" s="87"/>
      <c r="KMR55" s="87"/>
      <c r="KMS55" s="87"/>
      <c r="KMT55" s="87"/>
      <c r="KMU55" s="87"/>
      <c r="KMV55" s="87"/>
      <c r="KMW55" s="87"/>
      <c r="KMX55" s="87"/>
      <c r="KMY55" s="87"/>
      <c r="KMZ55" s="87"/>
      <c r="KNA55" s="87"/>
      <c r="KNB55" s="87"/>
      <c r="KNC55" s="87"/>
      <c r="KND55" s="87"/>
      <c r="KNE55" s="87"/>
      <c r="KNF55" s="87"/>
      <c r="KNG55" s="87"/>
      <c r="KNH55" s="87"/>
      <c r="KNI55" s="87"/>
      <c r="KNJ55" s="87"/>
      <c r="KNK55" s="87"/>
      <c r="KNL55" s="87"/>
      <c r="KNM55" s="87"/>
      <c r="KNN55" s="87"/>
      <c r="KNO55" s="87"/>
      <c r="KNP55" s="87"/>
      <c r="KNQ55" s="87"/>
      <c r="KNR55" s="87"/>
      <c r="KNS55" s="87"/>
      <c r="KNT55" s="87"/>
      <c r="KNU55" s="87"/>
      <c r="KNV55" s="87"/>
      <c r="KNW55" s="87"/>
      <c r="KNX55" s="87"/>
      <c r="KNY55" s="87"/>
      <c r="KNZ55" s="87"/>
      <c r="KOA55" s="87"/>
      <c r="KOB55" s="87"/>
      <c r="KOC55" s="87"/>
      <c r="KOD55" s="87"/>
      <c r="KOE55" s="87"/>
      <c r="KOF55" s="87"/>
      <c r="KOG55" s="87"/>
      <c r="KOH55" s="87"/>
      <c r="KOI55" s="87"/>
      <c r="KOJ55" s="87"/>
      <c r="KOK55" s="87"/>
      <c r="KOL55" s="87"/>
      <c r="KOM55" s="87"/>
      <c r="KON55" s="87"/>
      <c r="KOO55" s="87"/>
      <c r="KOP55" s="87"/>
      <c r="KOQ55" s="87"/>
      <c r="KOR55" s="87"/>
      <c r="KOS55" s="87"/>
      <c r="KOT55" s="87"/>
      <c r="KOU55" s="87"/>
      <c r="KOV55" s="87"/>
      <c r="KOW55" s="87"/>
      <c r="KOX55" s="87"/>
      <c r="KOY55" s="87"/>
      <c r="KOZ55" s="87"/>
      <c r="KPA55" s="87"/>
      <c r="KPB55" s="87"/>
      <c r="KPC55" s="87"/>
      <c r="KPD55" s="87"/>
      <c r="KPE55" s="87"/>
      <c r="KPF55" s="87"/>
      <c r="KPG55" s="87"/>
      <c r="KPH55" s="87"/>
      <c r="KPI55" s="87"/>
      <c r="KPJ55" s="87"/>
      <c r="KPK55" s="87"/>
      <c r="KPL55" s="87"/>
      <c r="KPM55" s="87"/>
      <c r="KPN55" s="87"/>
      <c r="KPO55" s="87"/>
      <c r="KPP55" s="87"/>
      <c r="KPQ55" s="87"/>
      <c r="KPR55" s="87"/>
      <c r="KPS55" s="87"/>
      <c r="KPT55" s="87"/>
      <c r="KPU55" s="87"/>
      <c r="KPV55" s="87"/>
      <c r="KPW55" s="87"/>
      <c r="KPX55" s="87"/>
      <c r="KPY55" s="87"/>
      <c r="KPZ55" s="87"/>
      <c r="KQA55" s="87"/>
      <c r="KQB55" s="87"/>
      <c r="KQC55" s="87"/>
      <c r="KQD55" s="87"/>
      <c r="KQE55" s="87"/>
      <c r="KQF55" s="87"/>
      <c r="KQG55" s="87"/>
      <c r="KQH55" s="87"/>
      <c r="KQI55" s="87"/>
      <c r="KQJ55" s="87"/>
      <c r="KQK55" s="87"/>
      <c r="KQL55" s="87"/>
      <c r="KQM55" s="87"/>
      <c r="KQN55" s="87"/>
      <c r="KQO55" s="87"/>
      <c r="KQP55" s="87"/>
      <c r="KQQ55" s="87"/>
      <c r="KQR55" s="87"/>
      <c r="KQS55" s="87"/>
      <c r="KQT55" s="87"/>
      <c r="KQU55" s="87"/>
      <c r="KQV55" s="87"/>
      <c r="KQW55" s="87"/>
      <c r="KQX55" s="87"/>
      <c r="KQY55" s="87"/>
      <c r="KQZ55" s="87"/>
      <c r="KRA55" s="87"/>
      <c r="KRB55" s="87"/>
      <c r="KRC55" s="87"/>
      <c r="KRD55" s="87"/>
      <c r="KRE55" s="87"/>
      <c r="KRF55" s="87"/>
      <c r="KRG55" s="87"/>
      <c r="KRH55" s="87"/>
      <c r="KRI55" s="87"/>
      <c r="KRJ55" s="87"/>
      <c r="KRK55" s="87"/>
      <c r="KRL55" s="87"/>
      <c r="KRM55" s="87"/>
      <c r="KRN55" s="87"/>
      <c r="KRO55" s="87"/>
      <c r="KRP55" s="87"/>
      <c r="KRQ55" s="87"/>
      <c r="KRR55" s="87"/>
      <c r="KRS55" s="87"/>
      <c r="KRT55" s="87"/>
      <c r="KRU55" s="87"/>
      <c r="KRV55" s="87"/>
      <c r="KRW55" s="87"/>
      <c r="KRX55" s="87"/>
      <c r="KRY55" s="87"/>
      <c r="KRZ55" s="87"/>
      <c r="KSA55" s="87"/>
      <c r="KSB55" s="87"/>
      <c r="KSC55" s="87"/>
      <c r="KSD55" s="87"/>
      <c r="KSE55" s="87"/>
      <c r="KSF55" s="87"/>
      <c r="KSG55" s="87"/>
      <c r="KSH55" s="87"/>
      <c r="KSI55" s="87"/>
      <c r="KSJ55" s="87"/>
      <c r="KSK55" s="87"/>
      <c r="KSL55" s="87"/>
      <c r="KSM55" s="87"/>
      <c r="KSN55" s="87"/>
      <c r="KSO55" s="87"/>
      <c r="KSP55" s="87"/>
      <c r="KSQ55" s="87"/>
      <c r="KSR55" s="87"/>
      <c r="KSS55" s="87"/>
      <c r="KST55" s="87"/>
      <c r="KSU55" s="87"/>
      <c r="KSV55" s="87"/>
      <c r="KSW55" s="87"/>
      <c r="KSX55" s="87"/>
      <c r="KSY55" s="87"/>
      <c r="KSZ55" s="87"/>
      <c r="KTA55" s="87"/>
      <c r="KTB55" s="87"/>
      <c r="KTC55" s="87"/>
      <c r="KTD55" s="87"/>
      <c r="KTE55" s="87"/>
      <c r="KTF55" s="87"/>
      <c r="KTG55" s="87"/>
      <c r="KTH55" s="87"/>
      <c r="KTI55" s="87"/>
      <c r="KTJ55" s="87"/>
      <c r="KTK55" s="87"/>
      <c r="KTL55" s="87"/>
      <c r="KTM55" s="87"/>
      <c r="KTN55" s="87"/>
      <c r="KTO55" s="87"/>
      <c r="KTP55" s="87"/>
      <c r="KTQ55" s="87"/>
      <c r="KTR55" s="87"/>
      <c r="KTS55" s="87"/>
      <c r="KTT55" s="87"/>
      <c r="KTU55" s="87"/>
      <c r="KTV55" s="87"/>
      <c r="KTW55" s="87"/>
      <c r="KTX55" s="87"/>
      <c r="KTY55" s="87"/>
      <c r="KTZ55" s="87"/>
      <c r="KUA55" s="87"/>
      <c r="KUB55" s="87"/>
      <c r="KUC55" s="87"/>
      <c r="KUD55" s="87"/>
      <c r="KUE55" s="87"/>
      <c r="KUF55" s="87"/>
      <c r="KUG55" s="87"/>
      <c r="KUH55" s="87"/>
      <c r="KUI55" s="87"/>
      <c r="KUJ55" s="87"/>
      <c r="KUK55" s="87"/>
      <c r="KUL55" s="87"/>
      <c r="KUM55" s="87"/>
      <c r="KUN55" s="87"/>
      <c r="KUO55" s="87"/>
      <c r="KUP55" s="87"/>
      <c r="KUQ55" s="87"/>
      <c r="KUR55" s="87"/>
      <c r="KUS55" s="87"/>
      <c r="KUT55" s="87"/>
      <c r="KUU55" s="87"/>
      <c r="KUV55" s="87"/>
      <c r="KUW55" s="87"/>
      <c r="KUX55" s="87"/>
      <c r="KUY55" s="87"/>
      <c r="KUZ55" s="87"/>
      <c r="KVA55" s="87"/>
      <c r="KVB55" s="87"/>
      <c r="KVC55" s="87"/>
      <c r="KVD55" s="87"/>
      <c r="KVE55" s="87"/>
      <c r="KVF55" s="87"/>
      <c r="KVG55" s="87"/>
      <c r="KVH55" s="87"/>
      <c r="KVI55" s="87"/>
      <c r="KVJ55" s="87"/>
      <c r="KVK55" s="87"/>
      <c r="KVL55" s="87"/>
      <c r="KVM55" s="87"/>
      <c r="KVN55" s="87"/>
      <c r="KVO55" s="87"/>
      <c r="KVP55" s="87"/>
      <c r="KVQ55" s="87"/>
      <c r="KVR55" s="87"/>
      <c r="KVS55" s="87"/>
      <c r="KVT55" s="87"/>
      <c r="KVU55" s="87"/>
      <c r="KVV55" s="87"/>
      <c r="KVW55" s="87"/>
      <c r="KVX55" s="87"/>
      <c r="KVY55" s="87"/>
      <c r="KVZ55" s="87"/>
      <c r="KWA55" s="87"/>
      <c r="KWB55" s="87"/>
      <c r="KWC55" s="87"/>
      <c r="KWD55" s="87"/>
      <c r="KWE55" s="87"/>
      <c r="KWF55" s="87"/>
      <c r="KWG55" s="87"/>
      <c r="KWH55" s="87"/>
      <c r="KWI55" s="87"/>
      <c r="KWJ55" s="87"/>
      <c r="KWK55" s="87"/>
      <c r="KWL55" s="87"/>
      <c r="KWM55" s="87"/>
      <c r="KWN55" s="87"/>
      <c r="KWO55" s="87"/>
      <c r="KWP55" s="87"/>
      <c r="KWQ55" s="87"/>
      <c r="KWR55" s="87"/>
      <c r="KWS55" s="87"/>
      <c r="KWT55" s="87"/>
      <c r="KWU55" s="87"/>
      <c r="KWV55" s="87"/>
      <c r="KWW55" s="87"/>
      <c r="KWX55" s="87"/>
      <c r="KWY55" s="87"/>
      <c r="KWZ55" s="87"/>
      <c r="KXA55" s="87"/>
      <c r="KXB55" s="87"/>
      <c r="KXC55" s="87"/>
      <c r="KXD55" s="87"/>
      <c r="KXE55" s="87"/>
      <c r="KXF55" s="87"/>
      <c r="KXG55" s="87"/>
      <c r="KXH55" s="87"/>
      <c r="KXI55" s="87"/>
      <c r="KXJ55" s="87"/>
      <c r="KXK55" s="87"/>
      <c r="KXL55" s="87"/>
      <c r="KXM55" s="87"/>
      <c r="KXN55" s="87"/>
      <c r="KXO55" s="87"/>
      <c r="KXP55" s="87"/>
      <c r="KXQ55" s="87"/>
      <c r="KXR55" s="87"/>
      <c r="KXS55" s="87"/>
      <c r="KXT55" s="87"/>
      <c r="KXU55" s="87"/>
      <c r="KXV55" s="87"/>
      <c r="KXW55" s="87"/>
      <c r="KXX55" s="87"/>
      <c r="KXY55" s="87"/>
      <c r="KXZ55" s="87"/>
      <c r="KYA55" s="87"/>
      <c r="KYB55" s="87"/>
      <c r="KYC55" s="87"/>
      <c r="KYD55" s="87"/>
      <c r="KYE55" s="87"/>
      <c r="KYF55" s="87"/>
      <c r="KYG55" s="87"/>
      <c r="KYH55" s="87"/>
      <c r="KYI55" s="87"/>
      <c r="KYJ55" s="87"/>
      <c r="KYK55" s="87"/>
      <c r="KYL55" s="87"/>
      <c r="KYM55" s="87"/>
      <c r="KYN55" s="87"/>
      <c r="KYO55" s="87"/>
      <c r="KYP55" s="87"/>
      <c r="KYQ55" s="87"/>
      <c r="KYR55" s="87"/>
      <c r="KYS55" s="87"/>
      <c r="KYT55" s="87"/>
      <c r="KYU55" s="87"/>
      <c r="KYV55" s="87"/>
      <c r="KYW55" s="87"/>
      <c r="KYX55" s="87"/>
      <c r="KYY55" s="87"/>
      <c r="KYZ55" s="87"/>
      <c r="KZA55" s="87"/>
      <c r="KZB55" s="87"/>
      <c r="KZC55" s="87"/>
      <c r="KZD55" s="87"/>
      <c r="KZE55" s="87"/>
      <c r="KZF55" s="87"/>
      <c r="KZG55" s="87"/>
      <c r="KZH55" s="87"/>
      <c r="KZI55" s="87"/>
      <c r="KZJ55" s="87"/>
      <c r="KZK55" s="87"/>
      <c r="KZL55" s="87"/>
      <c r="KZM55" s="87"/>
      <c r="KZN55" s="87"/>
      <c r="KZO55" s="87"/>
      <c r="KZP55" s="87"/>
      <c r="KZQ55" s="87"/>
      <c r="KZR55" s="87"/>
      <c r="KZS55" s="87"/>
      <c r="KZT55" s="87"/>
      <c r="KZU55" s="87"/>
      <c r="KZV55" s="87"/>
      <c r="KZW55" s="87"/>
      <c r="KZX55" s="87"/>
      <c r="KZY55" s="87"/>
      <c r="KZZ55" s="87"/>
      <c r="LAA55" s="87"/>
      <c r="LAB55" s="87"/>
      <c r="LAC55" s="87"/>
      <c r="LAD55" s="87"/>
      <c r="LAE55" s="87"/>
      <c r="LAF55" s="87"/>
      <c r="LAG55" s="87"/>
      <c r="LAH55" s="87"/>
      <c r="LAI55" s="87"/>
      <c r="LAJ55" s="87"/>
      <c r="LAK55" s="87"/>
      <c r="LAL55" s="87"/>
      <c r="LAM55" s="87"/>
      <c r="LAN55" s="87"/>
      <c r="LAO55" s="87"/>
      <c r="LAP55" s="87"/>
      <c r="LAQ55" s="87"/>
      <c r="LAR55" s="87"/>
      <c r="LAS55" s="87"/>
      <c r="LAT55" s="87"/>
      <c r="LAU55" s="87"/>
      <c r="LAV55" s="87"/>
      <c r="LAW55" s="87"/>
      <c r="LAX55" s="87"/>
      <c r="LAY55" s="87"/>
      <c r="LAZ55" s="87"/>
      <c r="LBA55" s="87"/>
      <c r="LBB55" s="87"/>
      <c r="LBC55" s="87"/>
      <c r="LBD55" s="87"/>
      <c r="LBE55" s="87"/>
      <c r="LBF55" s="87"/>
      <c r="LBG55" s="87"/>
      <c r="LBH55" s="87"/>
      <c r="LBI55" s="87"/>
      <c r="LBJ55" s="87"/>
      <c r="LBK55" s="87"/>
      <c r="LBL55" s="87"/>
      <c r="LBM55" s="87"/>
      <c r="LBN55" s="87"/>
      <c r="LBO55" s="87"/>
      <c r="LBP55" s="87"/>
      <c r="LBQ55" s="87"/>
      <c r="LBR55" s="87"/>
      <c r="LBS55" s="87"/>
      <c r="LBT55" s="87"/>
      <c r="LBU55" s="87"/>
      <c r="LBV55" s="87"/>
      <c r="LBW55" s="87"/>
      <c r="LBX55" s="87"/>
      <c r="LBY55" s="87"/>
      <c r="LBZ55" s="87"/>
      <c r="LCA55" s="87"/>
      <c r="LCB55" s="87"/>
      <c r="LCC55" s="87"/>
      <c r="LCD55" s="87"/>
      <c r="LCE55" s="87"/>
      <c r="LCF55" s="87"/>
      <c r="LCG55" s="87"/>
      <c r="LCH55" s="87"/>
      <c r="LCI55" s="87"/>
      <c r="LCJ55" s="87"/>
      <c r="LCK55" s="87"/>
      <c r="LCL55" s="87"/>
      <c r="LCM55" s="87"/>
      <c r="LCN55" s="87"/>
      <c r="LCO55" s="87"/>
      <c r="LCP55" s="87"/>
      <c r="LCQ55" s="87"/>
      <c r="LCR55" s="87"/>
      <c r="LCS55" s="87"/>
      <c r="LCT55" s="87"/>
      <c r="LCU55" s="87"/>
      <c r="LCV55" s="87"/>
      <c r="LCW55" s="87"/>
      <c r="LCX55" s="87"/>
      <c r="LCY55" s="87"/>
      <c r="LCZ55" s="87"/>
      <c r="LDA55" s="87"/>
      <c r="LDB55" s="87"/>
      <c r="LDC55" s="87"/>
      <c r="LDD55" s="87"/>
      <c r="LDE55" s="87"/>
      <c r="LDF55" s="87"/>
      <c r="LDG55" s="87"/>
      <c r="LDH55" s="87"/>
      <c r="LDI55" s="87"/>
      <c r="LDJ55" s="87"/>
      <c r="LDK55" s="87"/>
      <c r="LDL55" s="87"/>
      <c r="LDM55" s="87"/>
      <c r="LDN55" s="87"/>
      <c r="LDO55" s="87"/>
      <c r="LDP55" s="87"/>
      <c r="LDQ55" s="87"/>
      <c r="LDR55" s="87"/>
      <c r="LDS55" s="87"/>
      <c r="LDT55" s="87"/>
      <c r="LDU55" s="87"/>
      <c r="LDV55" s="87"/>
      <c r="LDW55" s="87"/>
      <c r="LDX55" s="87"/>
      <c r="LDY55" s="87"/>
      <c r="LDZ55" s="87"/>
      <c r="LEA55" s="87"/>
      <c r="LEB55" s="87"/>
      <c r="LEC55" s="87"/>
      <c r="LED55" s="87"/>
      <c r="LEE55" s="87"/>
      <c r="LEF55" s="87"/>
      <c r="LEG55" s="87"/>
      <c r="LEH55" s="87"/>
      <c r="LEI55" s="87"/>
      <c r="LEJ55" s="87"/>
      <c r="LEK55" s="87"/>
      <c r="LEL55" s="87"/>
      <c r="LEM55" s="87"/>
      <c r="LEN55" s="87"/>
      <c r="LEO55" s="87"/>
      <c r="LEP55" s="87"/>
      <c r="LEQ55" s="87"/>
      <c r="LER55" s="87"/>
      <c r="LES55" s="87"/>
      <c r="LET55" s="87"/>
      <c r="LEU55" s="87"/>
      <c r="LEV55" s="87"/>
      <c r="LEW55" s="87"/>
      <c r="LEX55" s="87"/>
      <c r="LEY55" s="87"/>
      <c r="LEZ55" s="87"/>
      <c r="LFA55" s="87"/>
      <c r="LFB55" s="87"/>
      <c r="LFC55" s="87"/>
      <c r="LFD55" s="87"/>
      <c r="LFE55" s="87"/>
      <c r="LFF55" s="87"/>
      <c r="LFG55" s="87"/>
      <c r="LFH55" s="87"/>
      <c r="LFI55" s="87"/>
      <c r="LFJ55" s="87"/>
      <c r="LFK55" s="87"/>
      <c r="LFL55" s="87"/>
      <c r="LFM55" s="87"/>
      <c r="LFN55" s="87"/>
      <c r="LFO55" s="87"/>
      <c r="LFP55" s="87"/>
      <c r="LFQ55" s="87"/>
      <c r="LFR55" s="87"/>
      <c r="LFS55" s="87"/>
      <c r="LFT55" s="87"/>
      <c r="LFU55" s="87"/>
      <c r="LFV55" s="87"/>
      <c r="LFW55" s="87"/>
      <c r="LFX55" s="87"/>
      <c r="LFY55" s="87"/>
      <c r="LFZ55" s="87"/>
      <c r="LGA55" s="87"/>
      <c r="LGB55" s="87"/>
      <c r="LGC55" s="87"/>
      <c r="LGD55" s="87"/>
      <c r="LGE55" s="87"/>
      <c r="LGF55" s="87"/>
      <c r="LGG55" s="87"/>
      <c r="LGH55" s="87"/>
      <c r="LGI55" s="87"/>
      <c r="LGJ55" s="87"/>
      <c r="LGK55" s="87"/>
      <c r="LGL55" s="87"/>
      <c r="LGM55" s="87"/>
      <c r="LGN55" s="87"/>
      <c r="LGO55" s="87"/>
      <c r="LGP55" s="87"/>
      <c r="LGQ55" s="87"/>
      <c r="LGR55" s="87"/>
      <c r="LGS55" s="87"/>
      <c r="LGT55" s="87"/>
      <c r="LGU55" s="87"/>
      <c r="LGV55" s="87"/>
      <c r="LGW55" s="87"/>
      <c r="LGX55" s="87"/>
      <c r="LGY55" s="87"/>
      <c r="LGZ55" s="87"/>
      <c r="LHA55" s="87"/>
      <c r="LHB55" s="87"/>
      <c r="LHC55" s="87"/>
      <c r="LHD55" s="87"/>
      <c r="LHE55" s="87"/>
      <c r="LHF55" s="87"/>
      <c r="LHG55" s="87"/>
      <c r="LHH55" s="87"/>
      <c r="LHI55" s="87"/>
      <c r="LHJ55" s="87"/>
      <c r="LHK55" s="87"/>
      <c r="LHL55" s="87"/>
      <c r="LHM55" s="87"/>
      <c r="LHN55" s="87"/>
      <c r="LHO55" s="87"/>
      <c r="LHP55" s="87"/>
      <c r="LHQ55" s="87"/>
      <c r="LHR55" s="87"/>
      <c r="LHS55" s="87"/>
      <c r="LHT55" s="87"/>
      <c r="LHU55" s="87"/>
      <c r="LHV55" s="87"/>
      <c r="LHW55" s="87"/>
      <c r="LHX55" s="87"/>
      <c r="LHY55" s="87"/>
      <c r="LHZ55" s="87"/>
      <c r="LIA55" s="87"/>
      <c r="LIB55" s="87"/>
      <c r="LIC55" s="87"/>
      <c r="LID55" s="87"/>
      <c r="LIE55" s="87"/>
      <c r="LIF55" s="87"/>
      <c r="LIG55" s="87"/>
      <c r="LIH55" s="87"/>
      <c r="LII55" s="87"/>
      <c r="LIJ55" s="87"/>
      <c r="LIK55" s="87"/>
      <c r="LIL55" s="87"/>
      <c r="LIM55" s="87"/>
      <c r="LIN55" s="87"/>
      <c r="LIO55" s="87"/>
      <c r="LIP55" s="87"/>
      <c r="LIQ55" s="87"/>
      <c r="LIR55" s="87"/>
      <c r="LIS55" s="87"/>
      <c r="LIT55" s="87"/>
      <c r="LIU55" s="87"/>
      <c r="LIV55" s="87"/>
      <c r="LIW55" s="87"/>
      <c r="LIX55" s="87"/>
      <c r="LIY55" s="87"/>
      <c r="LIZ55" s="87"/>
      <c r="LJA55" s="87"/>
      <c r="LJB55" s="87"/>
      <c r="LJC55" s="87"/>
      <c r="LJD55" s="87"/>
      <c r="LJE55" s="87"/>
      <c r="LJF55" s="87"/>
      <c r="LJG55" s="87"/>
      <c r="LJH55" s="87"/>
      <c r="LJI55" s="87"/>
      <c r="LJJ55" s="87"/>
      <c r="LJK55" s="87"/>
      <c r="LJL55" s="87"/>
      <c r="LJM55" s="87"/>
      <c r="LJN55" s="87"/>
      <c r="LJO55" s="87"/>
      <c r="LJP55" s="87"/>
      <c r="LJQ55" s="87"/>
      <c r="LJR55" s="87"/>
      <c r="LJS55" s="87"/>
      <c r="LJT55" s="87"/>
      <c r="LJU55" s="87"/>
      <c r="LJV55" s="87"/>
      <c r="LJW55" s="87"/>
      <c r="LJX55" s="87"/>
      <c r="LJY55" s="87"/>
      <c r="LJZ55" s="87"/>
      <c r="LKA55" s="87"/>
      <c r="LKB55" s="87"/>
      <c r="LKC55" s="87"/>
      <c r="LKD55" s="87"/>
      <c r="LKE55" s="87"/>
      <c r="LKF55" s="87"/>
      <c r="LKG55" s="87"/>
      <c r="LKH55" s="87"/>
      <c r="LKI55" s="87"/>
      <c r="LKJ55" s="87"/>
      <c r="LKK55" s="87"/>
      <c r="LKL55" s="87"/>
      <c r="LKM55" s="87"/>
      <c r="LKN55" s="87"/>
      <c r="LKO55" s="87"/>
      <c r="LKP55" s="87"/>
      <c r="LKQ55" s="87"/>
      <c r="LKR55" s="87"/>
      <c r="LKS55" s="87"/>
      <c r="LKT55" s="87"/>
      <c r="LKU55" s="87"/>
      <c r="LKV55" s="87"/>
      <c r="LKW55" s="87"/>
      <c r="LKX55" s="87"/>
      <c r="LKY55" s="87"/>
      <c r="LKZ55" s="87"/>
      <c r="LLA55" s="87"/>
      <c r="LLB55" s="87"/>
      <c r="LLC55" s="87"/>
      <c r="LLD55" s="87"/>
      <c r="LLE55" s="87"/>
      <c r="LLF55" s="87"/>
      <c r="LLG55" s="87"/>
      <c r="LLH55" s="87"/>
      <c r="LLI55" s="87"/>
      <c r="LLJ55" s="87"/>
      <c r="LLK55" s="87"/>
      <c r="LLL55" s="87"/>
      <c r="LLM55" s="87"/>
      <c r="LLN55" s="87"/>
      <c r="LLO55" s="87"/>
      <c r="LLP55" s="87"/>
      <c r="LLQ55" s="87"/>
      <c r="LLR55" s="87"/>
      <c r="LLS55" s="87"/>
      <c r="LLT55" s="87"/>
      <c r="LLU55" s="87"/>
      <c r="LLV55" s="87"/>
      <c r="LLW55" s="87"/>
      <c r="LLX55" s="87"/>
      <c r="LLY55" s="87"/>
      <c r="LLZ55" s="87"/>
      <c r="LMA55" s="87"/>
      <c r="LMB55" s="87"/>
      <c r="LMC55" s="87"/>
      <c r="LMD55" s="87"/>
      <c r="LME55" s="87"/>
      <c r="LMF55" s="87"/>
      <c r="LMG55" s="87"/>
      <c r="LMH55" s="87"/>
      <c r="LMI55" s="87"/>
      <c r="LMJ55" s="87"/>
      <c r="LMK55" s="87"/>
      <c r="LML55" s="87"/>
      <c r="LMM55" s="87"/>
      <c r="LMN55" s="87"/>
      <c r="LMO55" s="87"/>
      <c r="LMP55" s="87"/>
      <c r="LMQ55" s="87"/>
      <c r="LMR55" s="87"/>
      <c r="LMS55" s="87"/>
      <c r="LMT55" s="87"/>
      <c r="LMU55" s="87"/>
      <c r="LMV55" s="87"/>
      <c r="LMW55" s="87"/>
      <c r="LMX55" s="87"/>
      <c r="LMY55" s="87"/>
      <c r="LMZ55" s="87"/>
      <c r="LNA55" s="87"/>
      <c r="LNB55" s="87"/>
      <c r="LNC55" s="87"/>
      <c r="LND55" s="87"/>
      <c r="LNE55" s="87"/>
      <c r="LNF55" s="87"/>
      <c r="LNG55" s="87"/>
      <c r="LNH55" s="87"/>
      <c r="LNI55" s="87"/>
      <c r="LNJ55" s="87"/>
      <c r="LNK55" s="87"/>
      <c r="LNL55" s="87"/>
      <c r="LNM55" s="87"/>
      <c r="LNN55" s="87"/>
      <c r="LNO55" s="87"/>
      <c r="LNP55" s="87"/>
      <c r="LNQ55" s="87"/>
      <c r="LNR55" s="87"/>
      <c r="LNS55" s="87"/>
      <c r="LNT55" s="87"/>
      <c r="LNU55" s="87"/>
      <c r="LNV55" s="87"/>
      <c r="LNW55" s="87"/>
      <c r="LNX55" s="87"/>
      <c r="LNY55" s="87"/>
      <c r="LNZ55" s="87"/>
      <c r="LOA55" s="87"/>
      <c r="LOB55" s="87"/>
      <c r="LOC55" s="87"/>
      <c r="LOD55" s="87"/>
      <c r="LOE55" s="87"/>
      <c r="LOF55" s="87"/>
      <c r="LOG55" s="87"/>
      <c r="LOH55" s="87"/>
      <c r="LOI55" s="87"/>
      <c r="LOJ55" s="87"/>
      <c r="LOK55" s="87"/>
      <c r="LOL55" s="87"/>
      <c r="LOM55" s="87"/>
      <c r="LON55" s="87"/>
      <c r="LOO55" s="87"/>
      <c r="LOP55" s="87"/>
      <c r="LOQ55" s="87"/>
      <c r="LOR55" s="87"/>
      <c r="LOS55" s="87"/>
      <c r="LOT55" s="87"/>
      <c r="LOU55" s="87"/>
      <c r="LOV55" s="87"/>
      <c r="LOW55" s="87"/>
      <c r="LOX55" s="87"/>
      <c r="LOY55" s="87"/>
      <c r="LOZ55" s="87"/>
      <c r="LPA55" s="87"/>
      <c r="LPB55" s="87"/>
      <c r="LPC55" s="87"/>
      <c r="LPD55" s="87"/>
      <c r="LPE55" s="87"/>
      <c r="LPF55" s="87"/>
      <c r="LPG55" s="87"/>
      <c r="LPH55" s="87"/>
      <c r="LPI55" s="87"/>
      <c r="LPJ55" s="87"/>
      <c r="LPK55" s="87"/>
      <c r="LPL55" s="87"/>
      <c r="LPM55" s="87"/>
      <c r="LPN55" s="87"/>
      <c r="LPO55" s="87"/>
      <c r="LPP55" s="87"/>
      <c r="LPQ55" s="87"/>
      <c r="LPR55" s="87"/>
      <c r="LPS55" s="87"/>
      <c r="LPT55" s="87"/>
      <c r="LPU55" s="87"/>
      <c r="LPV55" s="87"/>
      <c r="LPW55" s="87"/>
      <c r="LPX55" s="87"/>
      <c r="LPY55" s="87"/>
      <c r="LPZ55" s="87"/>
      <c r="LQA55" s="87"/>
      <c r="LQB55" s="87"/>
      <c r="LQC55" s="87"/>
      <c r="LQD55" s="87"/>
      <c r="LQE55" s="87"/>
      <c r="LQF55" s="87"/>
      <c r="LQG55" s="87"/>
      <c r="LQH55" s="87"/>
      <c r="LQI55" s="87"/>
      <c r="LQJ55" s="87"/>
      <c r="LQK55" s="87"/>
      <c r="LQL55" s="87"/>
      <c r="LQM55" s="87"/>
      <c r="LQN55" s="87"/>
      <c r="LQO55" s="87"/>
      <c r="LQP55" s="87"/>
      <c r="LQQ55" s="87"/>
      <c r="LQR55" s="87"/>
      <c r="LQS55" s="87"/>
      <c r="LQT55" s="87"/>
      <c r="LQU55" s="87"/>
      <c r="LQV55" s="87"/>
      <c r="LQW55" s="87"/>
      <c r="LQX55" s="87"/>
      <c r="LQY55" s="87"/>
      <c r="LQZ55" s="87"/>
      <c r="LRA55" s="87"/>
      <c r="LRB55" s="87"/>
      <c r="LRC55" s="87"/>
      <c r="LRD55" s="87"/>
      <c r="LRE55" s="87"/>
      <c r="LRF55" s="87"/>
      <c r="LRG55" s="87"/>
      <c r="LRH55" s="87"/>
      <c r="LRI55" s="87"/>
      <c r="LRJ55" s="87"/>
      <c r="LRK55" s="87"/>
      <c r="LRL55" s="87"/>
      <c r="LRM55" s="87"/>
      <c r="LRN55" s="87"/>
      <c r="LRO55" s="87"/>
      <c r="LRP55" s="87"/>
      <c r="LRQ55" s="87"/>
      <c r="LRR55" s="87"/>
      <c r="LRS55" s="87"/>
      <c r="LRT55" s="87"/>
      <c r="LRU55" s="87"/>
      <c r="LRV55" s="87"/>
      <c r="LRW55" s="87"/>
      <c r="LRX55" s="87"/>
      <c r="LRY55" s="87"/>
      <c r="LRZ55" s="87"/>
      <c r="LSA55" s="87"/>
      <c r="LSB55" s="87"/>
      <c r="LSC55" s="87"/>
      <c r="LSD55" s="87"/>
      <c r="LSE55" s="87"/>
      <c r="LSF55" s="87"/>
      <c r="LSG55" s="87"/>
      <c r="LSH55" s="87"/>
      <c r="LSI55" s="87"/>
      <c r="LSJ55" s="87"/>
      <c r="LSK55" s="87"/>
      <c r="LSL55" s="87"/>
      <c r="LSM55" s="87"/>
      <c r="LSN55" s="87"/>
      <c r="LSO55" s="87"/>
      <c r="LSP55" s="87"/>
      <c r="LSQ55" s="87"/>
      <c r="LSR55" s="87"/>
      <c r="LSS55" s="87"/>
      <c r="LST55" s="87"/>
      <c r="LSU55" s="87"/>
      <c r="LSV55" s="87"/>
      <c r="LSW55" s="87"/>
      <c r="LSX55" s="87"/>
      <c r="LSY55" s="87"/>
      <c r="LSZ55" s="87"/>
      <c r="LTA55" s="87"/>
      <c r="LTB55" s="87"/>
      <c r="LTC55" s="87"/>
      <c r="LTD55" s="87"/>
      <c r="LTE55" s="87"/>
      <c r="LTF55" s="87"/>
      <c r="LTG55" s="87"/>
      <c r="LTH55" s="87"/>
      <c r="LTI55" s="87"/>
      <c r="LTJ55" s="87"/>
      <c r="LTK55" s="87"/>
      <c r="LTL55" s="87"/>
      <c r="LTM55" s="87"/>
      <c r="LTN55" s="87"/>
      <c r="LTO55" s="87"/>
      <c r="LTP55" s="87"/>
      <c r="LTQ55" s="87"/>
      <c r="LTR55" s="87"/>
      <c r="LTS55" s="87"/>
      <c r="LTT55" s="87"/>
      <c r="LTU55" s="87"/>
      <c r="LTV55" s="87"/>
      <c r="LTW55" s="87"/>
      <c r="LTX55" s="87"/>
      <c r="LTY55" s="87"/>
      <c r="LTZ55" s="87"/>
      <c r="LUA55" s="87"/>
      <c r="LUB55" s="87"/>
      <c r="LUC55" s="87"/>
      <c r="LUD55" s="87"/>
      <c r="LUE55" s="87"/>
      <c r="LUF55" s="87"/>
      <c r="LUG55" s="87"/>
      <c r="LUH55" s="87"/>
      <c r="LUI55" s="87"/>
      <c r="LUJ55" s="87"/>
      <c r="LUK55" s="87"/>
      <c r="LUL55" s="87"/>
      <c r="LUM55" s="87"/>
      <c r="LUN55" s="87"/>
      <c r="LUO55" s="87"/>
      <c r="LUP55" s="87"/>
      <c r="LUQ55" s="87"/>
      <c r="LUR55" s="87"/>
      <c r="LUS55" s="87"/>
      <c r="LUT55" s="87"/>
      <c r="LUU55" s="87"/>
      <c r="LUV55" s="87"/>
      <c r="LUW55" s="87"/>
      <c r="LUX55" s="87"/>
      <c r="LUY55" s="87"/>
      <c r="LUZ55" s="87"/>
      <c r="LVA55" s="87"/>
      <c r="LVB55" s="87"/>
      <c r="LVC55" s="87"/>
      <c r="LVD55" s="87"/>
      <c r="LVE55" s="87"/>
      <c r="LVF55" s="87"/>
      <c r="LVG55" s="87"/>
      <c r="LVH55" s="87"/>
      <c r="LVI55" s="87"/>
      <c r="LVJ55" s="87"/>
      <c r="LVK55" s="87"/>
      <c r="LVL55" s="87"/>
      <c r="LVM55" s="87"/>
      <c r="LVN55" s="87"/>
      <c r="LVO55" s="87"/>
      <c r="LVP55" s="87"/>
      <c r="LVQ55" s="87"/>
      <c r="LVR55" s="87"/>
      <c r="LVS55" s="87"/>
      <c r="LVT55" s="87"/>
      <c r="LVU55" s="87"/>
      <c r="LVV55" s="87"/>
      <c r="LVW55" s="87"/>
      <c r="LVX55" s="87"/>
      <c r="LVY55" s="87"/>
      <c r="LVZ55" s="87"/>
      <c r="LWA55" s="87"/>
      <c r="LWB55" s="87"/>
      <c r="LWC55" s="87"/>
      <c r="LWD55" s="87"/>
      <c r="LWE55" s="87"/>
      <c r="LWF55" s="87"/>
      <c r="LWG55" s="87"/>
      <c r="LWH55" s="87"/>
      <c r="LWI55" s="87"/>
      <c r="LWJ55" s="87"/>
      <c r="LWK55" s="87"/>
      <c r="LWL55" s="87"/>
      <c r="LWM55" s="87"/>
      <c r="LWN55" s="87"/>
      <c r="LWO55" s="87"/>
      <c r="LWP55" s="87"/>
      <c r="LWQ55" s="87"/>
      <c r="LWR55" s="87"/>
      <c r="LWS55" s="87"/>
      <c r="LWT55" s="87"/>
      <c r="LWU55" s="87"/>
      <c r="LWV55" s="87"/>
      <c r="LWW55" s="87"/>
      <c r="LWX55" s="87"/>
      <c r="LWY55" s="87"/>
      <c r="LWZ55" s="87"/>
      <c r="LXA55" s="87"/>
      <c r="LXB55" s="87"/>
      <c r="LXC55" s="87"/>
      <c r="LXD55" s="87"/>
      <c r="LXE55" s="87"/>
      <c r="LXF55" s="87"/>
      <c r="LXG55" s="87"/>
      <c r="LXH55" s="87"/>
      <c r="LXI55" s="87"/>
      <c r="LXJ55" s="87"/>
      <c r="LXK55" s="87"/>
      <c r="LXL55" s="87"/>
      <c r="LXM55" s="87"/>
      <c r="LXN55" s="87"/>
      <c r="LXO55" s="87"/>
      <c r="LXP55" s="87"/>
      <c r="LXQ55" s="87"/>
      <c r="LXR55" s="87"/>
      <c r="LXS55" s="87"/>
      <c r="LXT55" s="87"/>
      <c r="LXU55" s="87"/>
      <c r="LXV55" s="87"/>
      <c r="LXW55" s="87"/>
      <c r="LXX55" s="87"/>
      <c r="LXY55" s="87"/>
      <c r="LXZ55" s="87"/>
      <c r="LYA55" s="87"/>
      <c r="LYB55" s="87"/>
      <c r="LYC55" s="87"/>
      <c r="LYD55" s="87"/>
      <c r="LYE55" s="87"/>
      <c r="LYF55" s="87"/>
      <c r="LYG55" s="87"/>
      <c r="LYH55" s="87"/>
      <c r="LYI55" s="87"/>
      <c r="LYJ55" s="87"/>
      <c r="LYK55" s="87"/>
      <c r="LYL55" s="87"/>
      <c r="LYM55" s="87"/>
      <c r="LYN55" s="87"/>
      <c r="LYO55" s="87"/>
      <c r="LYP55" s="87"/>
      <c r="LYQ55" s="87"/>
      <c r="LYR55" s="87"/>
      <c r="LYS55" s="87"/>
      <c r="LYT55" s="87"/>
      <c r="LYU55" s="87"/>
      <c r="LYV55" s="87"/>
      <c r="LYW55" s="87"/>
      <c r="LYX55" s="87"/>
      <c r="LYY55" s="87"/>
      <c r="LYZ55" s="87"/>
      <c r="LZA55" s="87"/>
      <c r="LZB55" s="87"/>
      <c r="LZC55" s="87"/>
      <c r="LZD55" s="87"/>
      <c r="LZE55" s="87"/>
      <c r="LZF55" s="87"/>
      <c r="LZG55" s="87"/>
      <c r="LZH55" s="87"/>
      <c r="LZI55" s="87"/>
      <c r="LZJ55" s="87"/>
      <c r="LZK55" s="87"/>
      <c r="LZL55" s="87"/>
      <c r="LZM55" s="87"/>
      <c r="LZN55" s="87"/>
      <c r="LZO55" s="87"/>
      <c r="LZP55" s="87"/>
      <c r="LZQ55" s="87"/>
      <c r="LZR55" s="87"/>
      <c r="LZS55" s="87"/>
      <c r="LZT55" s="87"/>
      <c r="LZU55" s="87"/>
      <c r="LZV55" s="87"/>
      <c r="LZW55" s="87"/>
      <c r="LZX55" s="87"/>
      <c r="LZY55" s="87"/>
      <c r="LZZ55" s="87"/>
      <c r="MAA55" s="87"/>
      <c r="MAB55" s="87"/>
      <c r="MAC55" s="87"/>
      <c r="MAD55" s="87"/>
      <c r="MAE55" s="87"/>
      <c r="MAF55" s="87"/>
      <c r="MAG55" s="87"/>
      <c r="MAH55" s="87"/>
      <c r="MAI55" s="87"/>
      <c r="MAJ55" s="87"/>
      <c r="MAK55" s="87"/>
      <c r="MAL55" s="87"/>
      <c r="MAM55" s="87"/>
      <c r="MAN55" s="87"/>
      <c r="MAO55" s="87"/>
      <c r="MAP55" s="87"/>
      <c r="MAQ55" s="87"/>
      <c r="MAR55" s="87"/>
      <c r="MAS55" s="87"/>
      <c r="MAT55" s="87"/>
      <c r="MAU55" s="87"/>
      <c r="MAV55" s="87"/>
      <c r="MAW55" s="87"/>
      <c r="MAX55" s="87"/>
      <c r="MAY55" s="87"/>
      <c r="MAZ55" s="87"/>
      <c r="MBA55" s="87"/>
      <c r="MBB55" s="87"/>
      <c r="MBC55" s="87"/>
      <c r="MBD55" s="87"/>
      <c r="MBE55" s="87"/>
      <c r="MBF55" s="87"/>
      <c r="MBG55" s="87"/>
      <c r="MBH55" s="87"/>
      <c r="MBI55" s="87"/>
      <c r="MBJ55" s="87"/>
      <c r="MBK55" s="87"/>
      <c r="MBL55" s="87"/>
      <c r="MBM55" s="87"/>
      <c r="MBN55" s="87"/>
      <c r="MBO55" s="87"/>
      <c r="MBP55" s="87"/>
      <c r="MBQ55" s="87"/>
      <c r="MBR55" s="87"/>
      <c r="MBS55" s="87"/>
      <c r="MBT55" s="87"/>
      <c r="MBU55" s="87"/>
      <c r="MBV55" s="87"/>
      <c r="MBW55" s="87"/>
      <c r="MBX55" s="87"/>
      <c r="MBY55" s="87"/>
      <c r="MBZ55" s="87"/>
      <c r="MCA55" s="87"/>
      <c r="MCB55" s="87"/>
      <c r="MCC55" s="87"/>
      <c r="MCD55" s="87"/>
      <c r="MCE55" s="87"/>
      <c r="MCF55" s="87"/>
      <c r="MCG55" s="87"/>
      <c r="MCH55" s="87"/>
      <c r="MCI55" s="87"/>
      <c r="MCJ55" s="87"/>
      <c r="MCK55" s="87"/>
      <c r="MCL55" s="87"/>
      <c r="MCM55" s="87"/>
      <c r="MCN55" s="87"/>
      <c r="MCO55" s="87"/>
      <c r="MCP55" s="87"/>
      <c r="MCQ55" s="87"/>
      <c r="MCR55" s="87"/>
      <c r="MCS55" s="87"/>
      <c r="MCT55" s="87"/>
      <c r="MCU55" s="87"/>
      <c r="MCV55" s="87"/>
      <c r="MCW55" s="87"/>
      <c r="MCX55" s="87"/>
      <c r="MCY55" s="87"/>
      <c r="MCZ55" s="87"/>
      <c r="MDA55" s="87"/>
      <c r="MDB55" s="87"/>
      <c r="MDC55" s="87"/>
      <c r="MDD55" s="87"/>
      <c r="MDE55" s="87"/>
      <c r="MDF55" s="87"/>
      <c r="MDG55" s="87"/>
      <c r="MDH55" s="87"/>
      <c r="MDI55" s="87"/>
      <c r="MDJ55" s="87"/>
      <c r="MDK55" s="87"/>
      <c r="MDL55" s="87"/>
      <c r="MDM55" s="87"/>
      <c r="MDN55" s="87"/>
      <c r="MDO55" s="87"/>
      <c r="MDP55" s="87"/>
      <c r="MDQ55" s="87"/>
      <c r="MDR55" s="87"/>
      <c r="MDS55" s="87"/>
      <c r="MDT55" s="87"/>
      <c r="MDU55" s="87"/>
      <c r="MDV55" s="87"/>
      <c r="MDW55" s="87"/>
      <c r="MDX55" s="87"/>
      <c r="MDY55" s="87"/>
      <c r="MDZ55" s="87"/>
      <c r="MEA55" s="87"/>
      <c r="MEB55" s="87"/>
      <c r="MEC55" s="87"/>
      <c r="MED55" s="87"/>
      <c r="MEE55" s="87"/>
      <c r="MEF55" s="87"/>
      <c r="MEG55" s="87"/>
      <c r="MEH55" s="87"/>
      <c r="MEI55" s="87"/>
      <c r="MEJ55" s="87"/>
      <c r="MEK55" s="87"/>
      <c r="MEL55" s="87"/>
      <c r="MEM55" s="87"/>
      <c r="MEN55" s="87"/>
      <c r="MEO55" s="87"/>
      <c r="MEP55" s="87"/>
      <c r="MEQ55" s="87"/>
      <c r="MER55" s="87"/>
      <c r="MES55" s="87"/>
      <c r="MET55" s="87"/>
      <c r="MEU55" s="87"/>
      <c r="MEV55" s="87"/>
      <c r="MEW55" s="87"/>
      <c r="MEX55" s="87"/>
      <c r="MEY55" s="87"/>
      <c r="MEZ55" s="87"/>
      <c r="MFA55" s="87"/>
      <c r="MFB55" s="87"/>
      <c r="MFC55" s="87"/>
      <c r="MFD55" s="87"/>
      <c r="MFE55" s="87"/>
      <c r="MFF55" s="87"/>
      <c r="MFG55" s="87"/>
      <c r="MFH55" s="87"/>
      <c r="MFI55" s="87"/>
      <c r="MFJ55" s="87"/>
      <c r="MFK55" s="87"/>
      <c r="MFL55" s="87"/>
      <c r="MFM55" s="87"/>
      <c r="MFN55" s="87"/>
      <c r="MFO55" s="87"/>
      <c r="MFP55" s="87"/>
      <c r="MFQ55" s="87"/>
      <c r="MFR55" s="87"/>
      <c r="MFS55" s="87"/>
      <c r="MFT55" s="87"/>
      <c r="MFU55" s="87"/>
      <c r="MFV55" s="87"/>
      <c r="MFW55" s="87"/>
      <c r="MFX55" s="87"/>
      <c r="MFY55" s="87"/>
      <c r="MFZ55" s="87"/>
      <c r="MGA55" s="87"/>
      <c r="MGB55" s="87"/>
      <c r="MGC55" s="87"/>
      <c r="MGD55" s="87"/>
      <c r="MGE55" s="87"/>
      <c r="MGF55" s="87"/>
      <c r="MGG55" s="87"/>
      <c r="MGH55" s="87"/>
      <c r="MGI55" s="87"/>
      <c r="MGJ55" s="87"/>
      <c r="MGK55" s="87"/>
      <c r="MGL55" s="87"/>
      <c r="MGM55" s="87"/>
      <c r="MGN55" s="87"/>
      <c r="MGO55" s="87"/>
      <c r="MGP55" s="87"/>
      <c r="MGQ55" s="87"/>
      <c r="MGR55" s="87"/>
      <c r="MGS55" s="87"/>
      <c r="MGT55" s="87"/>
      <c r="MGU55" s="87"/>
      <c r="MGV55" s="87"/>
      <c r="MGW55" s="87"/>
      <c r="MGX55" s="87"/>
      <c r="MGY55" s="87"/>
      <c r="MGZ55" s="87"/>
      <c r="MHA55" s="87"/>
      <c r="MHB55" s="87"/>
      <c r="MHC55" s="87"/>
      <c r="MHD55" s="87"/>
      <c r="MHE55" s="87"/>
      <c r="MHF55" s="87"/>
      <c r="MHG55" s="87"/>
      <c r="MHH55" s="87"/>
      <c r="MHI55" s="87"/>
      <c r="MHJ55" s="87"/>
      <c r="MHK55" s="87"/>
      <c r="MHL55" s="87"/>
      <c r="MHM55" s="87"/>
      <c r="MHN55" s="87"/>
      <c r="MHO55" s="87"/>
      <c r="MHP55" s="87"/>
      <c r="MHQ55" s="87"/>
      <c r="MHR55" s="87"/>
      <c r="MHS55" s="87"/>
      <c r="MHT55" s="87"/>
      <c r="MHU55" s="87"/>
      <c r="MHV55" s="87"/>
      <c r="MHW55" s="87"/>
      <c r="MHX55" s="87"/>
      <c r="MHY55" s="87"/>
      <c r="MHZ55" s="87"/>
      <c r="MIA55" s="87"/>
      <c r="MIB55" s="87"/>
      <c r="MIC55" s="87"/>
      <c r="MID55" s="87"/>
      <c r="MIE55" s="87"/>
      <c r="MIF55" s="87"/>
      <c r="MIG55" s="87"/>
      <c r="MIH55" s="87"/>
      <c r="MII55" s="87"/>
      <c r="MIJ55" s="87"/>
      <c r="MIK55" s="87"/>
      <c r="MIL55" s="87"/>
      <c r="MIM55" s="87"/>
      <c r="MIN55" s="87"/>
      <c r="MIO55" s="87"/>
      <c r="MIP55" s="87"/>
      <c r="MIQ55" s="87"/>
      <c r="MIR55" s="87"/>
      <c r="MIS55" s="87"/>
      <c r="MIT55" s="87"/>
      <c r="MIU55" s="87"/>
      <c r="MIV55" s="87"/>
      <c r="MIW55" s="87"/>
      <c r="MIX55" s="87"/>
      <c r="MIY55" s="87"/>
      <c r="MIZ55" s="87"/>
      <c r="MJA55" s="87"/>
      <c r="MJB55" s="87"/>
      <c r="MJC55" s="87"/>
      <c r="MJD55" s="87"/>
      <c r="MJE55" s="87"/>
      <c r="MJF55" s="87"/>
      <c r="MJG55" s="87"/>
      <c r="MJH55" s="87"/>
      <c r="MJI55" s="87"/>
      <c r="MJJ55" s="87"/>
      <c r="MJK55" s="87"/>
      <c r="MJL55" s="87"/>
      <c r="MJM55" s="87"/>
      <c r="MJN55" s="87"/>
      <c r="MJO55" s="87"/>
      <c r="MJP55" s="87"/>
      <c r="MJQ55" s="87"/>
      <c r="MJR55" s="87"/>
      <c r="MJS55" s="87"/>
      <c r="MJT55" s="87"/>
      <c r="MJU55" s="87"/>
      <c r="MJV55" s="87"/>
      <c r="MJW55" s="87"/>
      <c r="MJX55" s="87"/>
      <c r="MJY55" s="87"/>
      <c r="MJZ55" s="87"/>
      <c r="MKA55" s="87"/>
      <c r="MKB55" s="87"/>
      <c r="MKC55" s="87"/>
      <c r="MKD55" s="87"/>
      <c r="MKE55" s="87"/>
      <c r="MKF55" s="87"/>
      <c r="MKG55" s="87"/>
      <c r="MKH55" s="87"/>
      <c r="MKI55" s="87"/>
      <c r="MKJ55" s="87"/>
      <c r="MKK55" s="87"/>
      <c r="MKL55" s="87"/>
      <c r="MKM55" s="87"/>
      <c r="MKN55" s="87"/>
      <c r="MKO55" s="87"/>
      <c r="MKP55" s="87"/>
      <c r="MKQ55" s="87"/>
      <c r="MKR55" s="87"/>
      <c r="MKS55" s="87"/>
      <c r="MKT55" s="87"/>
      <c r="MKU55" s="87"/>
      <c r="MKV55" s="87"/>
      <c r="MKW55" s="87"/>
      <c r="MKX55" s="87"/>
      <c r="MKY55" s="87"/>
      <c r="MKZ55" s="87"/>
      <c r="MLA55" s="87"/>
      <c r="MLB55" s="87"/>
      <c r="MLC55" s="87"/>
      <c r="MLD55" s="87"/>
      <c r="MLE55" s="87"/>
      <c r="MLF55" s="87"/>
      <c r="MLG55" s="87"/>
      <c r="MLH55" s="87"/>
      <c r="MLI55" s="87"/>
      <c r="MLJ55" s="87"/>
      <c r="MLK55" s="87"/>
      <c r="MLL55" s="87"/>
      <c r="MLM55" s="87"/>
      <c r="MLN55" s="87"/>
      <c r="MLO55" s="87"/>
      <c r="MLP55" s="87"/>
      <c r="MLQ55" s="87"/>
      <c r="MLR55" s="87"/>
      <c r="MLS55" s="87"/>
      <c r="MLT55" s="87"/>
      <c r="MLU55" s="87"/>
      <c r="MLV55" s="87"/>
      <c r="MLW55" s="87"/>
      <c r="MLX55" s="87"/>
      <c r="MLY55" s="87"/>
      <c r="MLZ55" s="87"/>
      <c r="MMA55" s="87"/>
      <c r="MMB55" s="87"/>
      <c r="MMC55" s="87"/>
      <c r="MMD55" s="87"/>
      <c r="MME55" s="87"/>
      <c r="MMF55" s="87"/>
      <c r="MMG55" s="87"/>
      <c r="MMH55" s="87"/>
      <c r="MMI55" s="87"/>
      <c r="MMJ55" s="87"/>
      <c r="MMK55" s="87"/>
      <c r="MML55" s="87"/>
      <c r="MMM55" s="87"/>
      <c r="MMN55" s="87"/>
      <c r="MMO55" s="87"/>
      <c r="MMP55" s="87"/>
      <c r="MMQ55" s="87"/>
      <c r="MMR55" s="87"/>
      <c r="MMS55" s="87"/>
      <c r="MMT55" s="87"/>
      <c r="MMU55" s="87"/>
      <c r="MMV55" s="87"/>
      <c r="MMW55" s="87"/>
      <c r="MMX55" s="87"/>
      <c r="MMY55" s="87"/>
      <c r="MMZ55" s="87"/>
      <c r="MNA55" s="87"/>
      <c r="MNB55" s="87"/>
      <c r="MNC55" s="87"/>
      <c r="MND55" s="87"/>
      <c r="MNE55" s="87"/>
      <c r="MNF55" s="87"/>
      <c r="MNG55" s="87"/>
      <c r="MNH55" s="87"/>
      <c r="MNI55" s="87"/>
      <c r="MNJ55" s="87"/>
      <c r="MNK55" s="87"/>
      <c r="MNL55" s="87"/>
      <c r="MNM55" s="87"/>
      <c r="MNN55" s="87"/>
      <c r="MNO55" s="87"/>
      <c r="MNP55" s="87"/>
      <c r="MNQ55" s="87"/>
      <c r="MNR55" s="87"/>
      <c r="MNS55" s="87"/>
      <c r="MNT55" s="87"/>
      <c r="MNU55" s="87"/>
      <c r="MNV55" s="87"/>
      <c r="MNW55" s="87"/>
      <c r="MNX55" s="87"/>
      <c r="MNY55" s="87"/>
      <c r="MNZ55" s="87"/>
      <c r="MOA55" s="87"/>
      <c r="MOB55" s="87"/>
      <c r="MOC55" s="87"/>
      <c r="MOD55" s="87"/>
      <c r="MOE55" s="87"/>
      <c r="MOF55" s="87"/>
      <c r="MOG55" s="87"/>
      <c r="MOH55" s="87"/>
      <c r="MOI55" s="87"/>
      <c r="MOJ55" s="87"/>
      <c r="MOK55" s="87"/>
      <c r="MOL55" s="87"/>
      <c r="MOM55" s="87"/>
      <c r="MON55" s="87"/>
      <c r="MOO55" s="87"/>
      <c r="MOP55" s="87"/>
      <c r="MOQ55" s="87"/>
      <c r="MOR55" s="87"/>
      <c r="MOS55" s="87"/>
      <c r="MOT55" s="87"/>
      <c r="MOU55" s="87"/>
      <c r="MOV55" s="87"/>
      <c r="MOW55" s="87"/>
      <c r="MOX55" s="87"/>
      <c r="MOY55" s="87"/>
      <c r="MOZ55" s="87"/>
      <c r="MPA55" s="87"/>
      <c r="MPB55" s="87"/>
      <c r="MPC55" s="87"/>
      <c r="MPD55" s="87"/>
      <c r="MPE55" s="87"/>
      <c r="MPF55" s="87"/>
      <c r="MPG55" s="87"/>
      <c r="MPH55" s="87"/>
      <c r="MPI55" s="87"/>
      <c r="MPJ55" s="87"/>
      <c r="MPK55" s="87"/>
      <c r="MPL55" s="87"/>
      <c r="MPM55" s="87"/>
      <c r="MPN55" s="87"/>
      <c r="MPO55" s="87"/>
      <c r="MPP55" s="87"/>
      <c r="MPQ55" s="87"/>
      <c r="MPR55" s="87"/>
      <c r="MPS55" s="87"/>
      <c r="MPT55" s="87"/>
      <c r="MPU55" s="87"/>
      <c r="MPV55" s="87"/>
      <c r="MPW55" s="87"/>
      <c r="MPX55" s="87"/>
      <c r="MPY55" s="87"/>
      <c r="MPZ55" s="87"/>
      <c r="MQA55" s="87"/>
      <c r="MQB55" s="87"/>
      <c r="MQC55" s="87"/>
      <c r="MQD55" s="87"/>
      <c r="MQE55" s="87"/>
      <c r="MQF55" s="87"/>
      <c r="MQG55" s="87"/>
      <c r="MQH55" s="87"/>
      <c r="MQI55" s="87"/>
      <c r="MQJ55" s="87"/>
      <c r="MQK55" s="87"/>
      <c r="MQL55" s="87"/>
      <c r="MQM55" s="87"/>
      <c r="MQN55" s="87"/>
      <c r="MQO55" s="87"/>
      <c r="MQP55" s="87"/>
      <c r="MQQ55" s="87"/>
      <c r="MQR55" s="87"/>
      <c r="MQS55" s="87"/>
      <c r="MQT55" s="87"/>
      <c r="MQU55" s="87"/>
      <c r="MQV55" s="87"/>
      <c r="MQW55" s="87"/>
      <c r="MQX55" s="87"/>
      <c r="MQY55" s="87"/>
      <c r="MQZ55" s="87"/>
      <c r="MRA55" s="87"/>
      <c r="MRB55" s="87"/>
      <c r="MRC55" s="87"/>
      <c r="MRD55" s="87"/>
      <c r="MRE55" s="87"/>
      <c r="MRF55" s="87"/>
      <c r="MRG55" s="87"/>
      <c r="MRH55" s="87"/>
      <c r="MRI55" s="87"/>
      <c r="MRJ55" s="87"/>
      <c r="MRK55" s="87"/>
      <c r="MRL55" s="87"/>
      <c r="MRM55" s="87"/>
      <c r="MRN55" s="87"/>
      <c r="MRO55" s="87"/>
      <c r="MRP55" s="87"/>
      <c r="MRQ55" s="87"/>
      <c r="MRR55" s="87"/>
      <c r="MRS55" s="87"/>
      <c r="MRT55" s="87"/>
      <c r="MRU55" s="87"/>
      <c r="MRV55" s="87"/>
      <c r="MRW55" s="87"/>
      <c r="MRX55" s="87"/>
      <c r="MRY55" s="87"/>
      <c r="MRZ55" s="87"/>
      <c r="MSA55" s="87"/>
      <c r="MSB55" s="87"/>
      <c r="MSC55" s="87"/>
      <c r="MSD55" s="87"/>
      <c r="MSE55" s="87"/>
      <c r="MSF55" s="87"/>
      <c r="MSG55" s="87"/>
      <c r="MSH55" s="87"/>
      <c r="MSI55" s="87"/>
      <c r="MSJ55" s="87"/>
      <c r="MSK55" s="87"/>
      <c r="MSL55" s="87"/>
      <c r="MSM55" s="87"/>
      <c r="MSN55" s="87"/>
      <c r="MSO55" s="87"/>
      <c r="MSP55" s="87"/>
      <c r="MSQ55" s="87"/>
      <c r="MSR55" s="87"/>
      <c r="MSS55" s="87"/>
      <c r="MST55" s="87"/>
      <c r="MSU55" s="87"/>
      <c r="MSV55" s="87"/>
      <c r="MSW55" s="87"/>
      <c r="MSX55" s="87"/>
      <c r="MSY55" s="87"/>
      <c r="MSZ55" s="87"/>
      <c r="MTA55" s="87"/>
      <c r="MTB55" s="87"/>
      <c r="MTC55" s="87"/>
      <c r="MTD55" s="87"/>
      <c r="MTE55" s="87"/>
      <c r="MTF55" s="87"/>
      <c r="MTG55" s="87"/>
      <c r="MTH55" s="87"/>
      <c r="MTI55" s="87"/>
      <c r="MTJ55" s="87"/>
      <c r="MTK55" s="87"/>
      <c r="MTL55" s="87"/>
      <c r="MTM55" s="87"/>
      <c r="MTN55" s="87"/>
      <c r="MTO55" s="87"/>
      <c r="MTP55" s="87"/>
      <c r="MTQ55" s="87"/>
      <c r="MTR55" s="87"/>
      <c r="MTS55" s="87"/>
      <c r="MTT55" s="87"/>
      <c r="MTU55" s="87"/>
      <c r="MTV55" s="87"/>
      <c r="MTW55" s="87"/>
      <c r="MTX55" s="87"/>
      <c r="MTY55" s="87"/>
      <c r="MTZ55" s="87"/>
      <c r="MUA55" s="87"/>
      <c r="MUB55" s="87"/>
      <c r="MUC55" s="87"/>
      <c r="MUD55" s="87"/>
      <c r="MUE55" s="87"/>
      <c r="MUF55" s="87"/>
      <c r="MUG55" s="87"/>
      <c r="MUH55" s="87"/>
      <c r="MUI55" s="87"/>
      <c r="MUJ55" s="87"/>
      <c r="MUK55" s="87"/>
      <c r="MUL55" s="87"/>
      <c r="MUM55" s="87"/>
      <c r="MUN55" s="87"/>
      <c r="MUO55" s="87"/>
      <c r="MUP55" s="87"/>
      <c r="MUQ55" s="87"/>
      <c r="MUR55" s="87"/>
      <c r="MUS55" s="87"/>
      <c r="MUT55" s="87"/>
      <c r="MUU55" s="87"/>
      <c r="MUV55" s="87"/>
      <c r="MUW55" s="87"/>
      <c r="MUX55" s="87"/>
      <c r="MUY55" s="87"/>
      <c r="MUZ55" s="87"/>
      <c r="MVA55" s="87"/>
      <c r="MVB55" s="87"/>
      <c r="MVC55" s="87"/>
      <c r="MVD55" s="87"/>
      <c r="MVE55" s="87"/>
      <c r="MVF55" s="87"/>
      <c r="MVG55" s="87"/>
      <c r="MVH55" s="87"/>
      <c r="MVI55" s="87"/>
      <c r="MVJ55" s="87"/>
      <c r="MVK55" s="87"/>
      <c r="MVL55" s="87"/>
      <c r="MVM55" s="87"/>
      <c r="MVN55" s="87"/>
      <c r="MVO55" s="87"/>
      <c r="MVP55" s="87"/>
      <c r="MVQ55" s="87"/>
      <c r="MVR55" s="87"/>
      <c r="MVS55" s="87"/>
      <c r="MVT55" s="87"/>
      <c r="MVU55" s="87"/>
      <c r="MVV55" s="87"/>
      <c r="MVW55" s="87"/>
      <c r="MVX55" s="87"/>
      <c r="MVY55" s="87"/>
      <c r="MVZ55" s="87"/>
      <c r="MWA55" s="87"/>
      <c r="MWB55" s="87"/>
      <c r="MWC55" s="87"/>
      <c r="MWD55" s="87"/>
      <c r="MWE55" s="87"/>
      <c r="MWF55" s="87"/>
      <c r="MWG55" s="87"/>
      <c r="MWH55" s="87"/>
      <c r="MWI55" s="87"/>
      <c r="MWJ55" s="87"/>
      <c r="MWK55" s="87"/>
      <c r="MWL55" s="87"/>
      <c r="MWM55" s="87"/>
      <c r="MWN55" s="87"/>
      <c r="MWO55" s="87"/>
      <c r="MWP55" s="87"/>
      <c r="MWQ55" s="87"/>
      <c r="MWR55" s="87"/>
      <c r="MWS55" s="87"/>
      <c r="MWT55" s="87"/>
      <c r="MWU55" s="87"/>
      <c r="MWV55" s="87"/>
      <c r="MWW55" s="87"/>
      <c r="MWX55" s="87"/>
      <c r="MWY55" s="87"/>
      <c r="MWZ55" s="87"/>
      <c r="MXA55" s="87"/>
      <c r="MXB55" s="87"/>
      <c r="MXC55" s="87"/>
      <c r="MXD55" s="87"/>
      <c r="MXE55" s="87"/>
      <c r="MXF55" s="87"/>
      <c r="MXG55" s="87"/>
      <c r="MXH55" s="87"/>
      <c r="MXI55" s="87"/>
      <c r="MXJ55" s="87"/>
      <c r="MXK55" s="87"/>
      <c r="MXL55" s="87"/>
      <c r="MXM55" s="87"/>
      <c r="MXN55" s="87"/>
      <c r="MXO55" s="87"/>
      <c r="MXP55" s="87"/>
      <c r="MXQ55" s="87"/>
      <c r="MXR55" s="87"/>
      <c r="MXS55" s="87"/>
      <c r="MXT55" s="87"/>
      <c r="MXU55" s="87"/>
      <c r="MXV55" s="87"/>
      <c r="MXW55" s="87"/>
      <c r="MXX55" s="87"/>
      <c r="MXY55" s="87"/>
      <c r="MXZ55" s="87"/>
      <c r="MYA55" s="87"/>
      <c r="MYB55" s="87"/>
      <c r="MYC55" s="87"/>
      <c r="MYD55" s="87"/>
      <c r="MYE55" s="87"/>
      <c r="MYF55" s="87"/>
      <c r="MYG55" s="87"/>
      <c r="MYH55" s="87"/>
      <c r="MYI55" s="87"/>
      <c r="MYJ55" s="87"/>
      <c r="MYK55" s="87"/>
      <c r="MYL55" s="87"/>
      <c r="MYM55" s="87"/>
      <c r="MYN55" s="87"/>
      <c r="MYO55" s="87"/>
      <c r="MYP55" s="87"/>
      <c r="MYQ55" s="87"/>
      <c r="MYR55" s="87"/>
      <c r="MYS55" s="87"/>
      <c r="MYT55" s="87"/>
      <c r="MYU55" s="87"/>
      <c r="MYV55" s="87"/>
      <c r="MYW55" s="87"/>
      <c r="MYX55" s="87"/>
      <c r="MYY55" s="87"/>
      <c r="MYZ55" s="87"/>
      <c r="MZA55" s="87"/>
      <c r="MZB55" s="87"/>
      <c r="MZC55" s="87"/>
      <c r="MZD55" s="87"/>
      <c r="MZE55" s="87"/>
      <c r="MZF55" s="87"/>
      <c r="MZG55" s="87"/>
      <c r="MZH55" s="87"/>
      <c r="MZI55" s="87"/>
      <c r="MZJ55" s="87"/>
      <c r="MZK55" s="87"/>
      <c r="MZL55" s="87"/>
      <c r="MZM55" s="87"/>
      <c r="MZN55" s="87"/>
      <c r="MZO55" s="87"/>
      <c r="MZP55" s="87"/>
      <c r="MZQ55" s="87"/>
      <c r="MZR55" s="87"/>
      <c r="MZS55" s="87"/>
      <c r="MZT55" s="87"/>
      <c r="MZU55" s="87"/>
      <c r="MZV55" s="87"/>
      <c r="MZW55" s="87"/>
      <c r="MZX55" s="87"/>
      <c r="MZY55" s="87"/>
      <c r="MZZ55" s="87"/>
      <c r="NAA55" s="87"/>
      <c r="NAB55" s="87"/>
      <c r="NAC55" s="87"/>
      <c r="NAD55" s="87"/>
      <c r="NAE55" s="87"/>
      <c r="NAF55" s="87"/>
      <c r="NAG55" s="87"/>
      <c r="NAH55" s="87"/>
      <c r="NAI55" s="87"/>
      <c r="NAJ55" s="87"/>
      <c r="NAK55" s="87"/>
      <c r="NAL55" s="87"/>
      <c r="NAM55" s="87"/>
      <c r="NAN55" s="87"/>
      <c r="NAO55" s="87"/>
      <c r="NAP55" s="87"/>
      <c r="NAQ55" s="87"/>
      <c r="NAR55" s="87"/>
      <c r="NAS55" s="87"/>
      <c r="NAT55" s="87"/>
      <c r="NAU55" s="87"/>
      <c r="NAV55" s="87"/>
      <c r="NAW55" s="87"/>
      <c r="NAX55" s="87"/>
      <c r="NAY55" s="87"/>
      <c r="NAZ55" s="87"/>
      <c r="NBA55" s="87"/>
      <c r="NBB55" s="87"/>
      <c r="NBC55" s="87"/>
      <c r="NBD55" s="87"/>
      <c r="NBE55" s="87"/>
      <c r="NBF55" s="87"/>
      <c r="NBG55" s="87"/>
      <c r="NBH55" s="87"/>
      <c r="NBI55" s="87"/>
      <c r="NBJ55" s="87"/>
      <c r="NBK55" s="87"/>
      <c r="NBL55" s="87"/>
      <c r="NBM55" s="87"/>
      <c r="NBN55" s="87"/>
      <c r="NBO55" s="87"/>
      <c r="NBP55" s="87"/>
      <c r="NBQ55" s="87"/>
      <c r="NBR55" s="87"/>
      <c r="NBS55" s="87"/>
      <c r="NBT55" s="87"/>
      <c r="NBU55" s="87"/>
      <c r="NBV55" s="87"/>
      <c r="NBW55" s="87"/>
      <c r="NBX55" s="87"/>
      <c r="NBY55" s="87"/>
      <c r="NBZ55" s="87"/>
      <c r="NCA55" s="87"/>
      <c r="NCB55" s="87"/>
      <c r="NCC55" s="87"/>
      <c r="NCD55" s="87"/>
      <c r="NCE55" s="87"/>
      <c r="NCF55" s="87"/>
      <c r="NCG55" s="87"/>
      <c r="NCH55" s="87"/>
      <c r="NCI55" s="87"/>
      <c r="NCJ55" s="87"/>
      <c r="NCK55" s="87"/>
      <c r="NCL55" s="87"/>
      <c r="NCM55" s="87"/>
      <c r="NCN55" s="87"/>
      <c r="NCO55" s="87"/>
      <c r="NCP55" s="87"/>
      <c r="NCQ55" s="87"/>
      <c r="NCR55" s="87"/>
      <c r="NCS55" s="87"/>
      <c r="NCT55" s="87"/>
      <c r="NCU55" s="87"/>
      <c r="NCV55" s="87"/>
      <c r="NCW55" s="87"/>
      <c r="NCX55" s="87"/>
      <c r="NCY55" s="87"/>
      <c r="NCZ55" s="87"/>
      <c r="NDA55" s="87"/>
      <c r="NDB55" s="87"/>
      <c r="NDC55" s="87"/>
      <c r="NDD55" s="87"/>
      <c r="NDE55" s="87"/>
      <c r="NDF55" s="87"/>
      <c r="NDG55" s="87"/>
      <c r="NDH55" s="87"/>
      <c r="NDI55" s="87"/>
      <c r="NDJ55" s="87"/>
      <c r="NDK55" s="87"/>
      <c r="NDL55" s="87"/>
      <c r="NDM55" s="87"/>
      <c r="NDN55" s="87"/>
      <c r="NDO55" s="87"/>
      <c r="NDP55" s="87"/>
      <c r="NDQ55" s="87"/>
      <c r="NDR55" s="87"/>
      <c r="NDS55" s="87"/>
      <c r="NDT55" s="87"/>
      <c r="NDU55" s="87"/>
      <c r="NDV55" s="87"/>
      <c r="NDW55" s="87"/>
      <c r="NDX55" s="87"/>
      <c r="NDY55" s="87"/>
      <c r="NDZ55" s="87"/>
      <c r="NEA55" s="87"/>
      <c r="NEB55" s="87"/>
      <c r="NEC55" s="87"/>
      <c r="NED55" s="87"/>
      <c r="NEE55" s="87"/>
      <c r="NEF55" s="87"/>
      <c r="NEG55" s="87"/>
      <c r="NEH55" s="87"/>
      <c r="NEI55" s="87"/>
      <c r="NEJ55" s="87"/>
      <c r="NEK55" s="87"/>
      <c r="NEL55" s="87"/>
      <c r="NEM55" s="87"/>
      <c r="NEN55" s="87"/>
      <c r="NEO55" s="87"/>
      <c r="NEP55" s="87"/>
      <c r="NEQ55" s="87"/>
      <c r="NER55" s="87"/>
      <c r="NES55" s="87"/>
      <c r="NET55" s="87"/>
      <c r="NEU55" s="87"/>
      <c r="NEV55" s="87"/>
      <c r="NEW55" s="87"/>
      <c r="NEX55" s="87"/>
      <c r="NEY55" s="87"/>
      <c r="NEZ55" s="87"/>
      <c r="NFA55" s="87"/>
      <c r="NFB55" s="87"/>
      <c r="NFC55" s="87"/>
      <c r="NFD55" s="87"/>
      <c r="NFE55" s="87"/>
      <c r="NFF55" s="87"/>
      <c r="NFG55" s="87"/>
      <c r="NFH55" s="87"/>
      <c r="NFI55" s="87"/>
      <c r="NFJ55" s="87"/>
      <c r="NFK55" s="87"/>
      <c r="NFL55" s="87"/>
      <c r="NFM55" s="87"/>
      <c r="NFN55" s="87"/>
      <c r="NFO55" s="87"/>
      <c r="NFP55" s="87"/>
      <c r="NFQ55" s="87"/>
      <c r="NFR55" s="87"/>
      <c r="NFS55" s="87"/>
      <c r="NFT55" s="87"/>
      <c r="NFU55" s="87"/>
      <c r="NFV55" s="87"/>
      <c r="NFW55" s="87"/>
      <c r="NFX55" s="87"/>
      <c r="NFY55" s="87"/>
      <c r="NFZ55" s="87"/>
      <c r="NGA55" s="87"/>
      <c r="NGB55" s="87"/>
      <c r="NGC55" s="87"/>
      <c r="NGD55" s="87"/>
      <c r="NGE55" s="87"/>
      <c r="NGF55" s="87"/>
      <c r="NGG55" s="87"/>
      <c r="NGH55" s="87"/>
      <c r="NGI55" s="87"/>
      <c r="NGJ55" s="87"/>
      <c r="NGK55" s="87"/>
      <c r="NGL55" s="87"/>
      <c r="NGM55" s="87"/>
      <c r="NGN55" s="87"/>
      <c r="NGO55" s="87"/>
      <c r="NGP55" s="87"/>
      <c r="NGQ55" s="87"/>
      <c r="NGR55" s="87"/>
      <c r="NGS55" s="87"/>
      <c r="NGT55" s="87"/>
      <c r="NGU55" s="87"/>
      <c r="NGV55" s="87"/>
      <c r="NGW55" s="87"/>
      <c r="NGX55" s="87"/>
      <c r="NGY55" s="87"/>
      <c r="NGZ55" s="87"/>
      <c r="NHA55" s="87"/>
      <c r="NHB55" s="87"/>
      <c r="NHC55" s="87"/>
      <c r="NHD55" s="87"/>
      <c r="NHE55" s="87"/>
      <c r="NHF55" s="87"/>
      <c r="NHG55" s="87"/>
      <c r="NHH55" s="87"/>
      <c r="NHI55" s="87"/>
      <c r="NHJ55" s="87"/>
      <c r="NHK55" s="87"/>
      <c r="NHL55" s="87"/>
      <c r="NHM55" s="87"/>
      <c r="NHN55" s="87"/>
      <c r="NHO55" s="87"/>
      <c r="NHP55" s="87"/>
      <c r="NHQ55" s="87"/>
      <c r="NHR55" s="87"/>
      <c r="NHS55" s="87"/>
      <c r="NHT55" s="87"/>
      <c r="NHU55" s="87"/>
      <c r="NHV55" s="87"/>
      <c r="NHW55" s="87"/>
      <c r="NHX55" s="87"/>
      <c r="NHY55" s="87"/>
      <c r="NHZ55" s="87"/>
      <c r="NIA55" s="87"/>
      <c r="NIB55" s="87"/>
      <c r="NIC55" s="87"/>
      <c r="NID55" s="87"/>
      <c r="NIE55" s="87"/>
      <c r="NIF55" s="87"/>
      <c r="NIG55" s="87"/>
      <c r="NIH55" s="87"/>
      <c r="NII55" s="87"/>
      <c r="NIJ55" s="87"/>
      <c r="NIK55" s="87"/>
      <c r="NIL55" s="87"/>
      <c r="NIM55" s="87"/>
      <c r="NIN55" s="87"/>
      <c r="NIO55" s="87"/>
      <c r="NIP55" s="87"/>
      <c r="NIQ55" s="87"/>
      <c r="NIR55" s="87"/>
      <c r="NIS55" s="87"/>
      <c r="NIT55" s="87"/>
      <c r="NIU55" s="87"/>
      <c r="NIV55" s="87"/>
      <c r="NIW55" s="87"/>
      <c r="NIX55" s="87"/>
      <c r="NIY55" s="87"/>
      <c r="NIZ55" s="87"/>
      <c r="NJA55" s="87"/>
      <c r="NJB55" s="87"/>
      <c r="NJC55" s="87"/>
      <c r="NJD55" s="87"/>
      <c r="NJE55" s="87"/>
      <c r="NJF55" s="87"/>
      <c r="NJG55" s="87"/>
      <c r="NJH55" s="87"/>
      <c r="NJI55" s="87"/>
      <c r="NJJ55" s="87"/>
      <c r="NJK55" s="87"/>
      <c r="NJL55" s="87"/>
      <c r="NJM55" s="87"/>
      <c r="NJN55" s="87"/>
      <c r="NJO55" s="87"/>
      <c r="NJP55" s="87"/>
      <c r="NJQ55" s="87"/>
      <c r="NJR55" s="87"/>
      <c r="NJS55" s="87"/>
      <c r="NJT55" s="87"/>
      <c r="NJU55" s="87"/>
      <c r="NJV55" s="87"/>
      <c r="NJW55" s="87"/>
      <c r="NJX55" s="87"/>
      <c r="NJY55" s="87"/>
      <c r="NJZ55" s="87"/>
      <c r="NKA55" s="87"/>
      <c r="NKB55" s="87"/>
      <c r="NKC55" s="87"/>
      <c r="NKD55" s="87"/>
      <c r="NKE55" s="87"/>
      <c r="NKF55" s="87"/>
      <c r="NKG55" s="87"/>
      <c r="NKH55" s="87"/>
      <c r="NKI55" s="87"/>
      <c r="NKJ55" s="87"/>
      <c r="NKK55" s="87"/>
      <c r="NKL55" s="87"/>
      <c r="NKM55" s="87"/>
      <c r="NKN55" s="87"/>
      <c r="NKO55" s="87"/>
      <c r="NKP55" s="87"/>
      <c r="NKQ55" s="87"/>
      <c r="NKR55" s="87"/>
      <c r="NKS55" s="87"/>
      <c r="NKT55" s="87"/>
      <c r="NKU55" s="87"/>
      <c r="NKV55" s="87"/>
      <c r="NKW55" s="87"/>
      <c r="NKX55" s="87"/>
      <c r="NKY55" s="87"/>
      <c r="NKZ55" s="87"/>
      <c r="NLA55" s="87"/>
      <c r="NLB55" s="87"/>
      <c r="NLC55" s="87"/>
      <c r="NLD55" s="87"/>
      <c r="NLE55" s="87"/>
      <c r="NLF55" s="87"/>
      <c r="NLG55" s="87"/>
      <c r="NLH55" s="87"/>
      <c r="NLI55" s="87"/>
      <c r="NLJ55" s="87"/>
      <c r="NLK55" s="87"/>
      <c r="NLL55" s="87"/>
      <c r="NLM55" s="87"/>
      <c r="NLN55" s="87"/>
      <c r="NLO55" s="87"/>
      <c r="NLP55" s="87"/>
      <c r="NLQ55" s="87"/>
      <c r="NLR55" s="87"/>
      <c r="NLS55" s="87"/>
      <c r="NLT55" s="87"/>
      <c r="NLU55" s="87"/>
      <c r="NLV55" s="87"/>
      <c r="NLW55" s="87"/>
      <c r="NLX55" s="87"/>
      <c r="NLY55" s="87"/>
      <c r="NLZ55" s="87"/>
      <c r="NMA55" s="87"/>
      <c r="NMB55" s="87"/>
      <c r="NMC55" s="87"/>
      <c r="NMD55" s="87"/>
      <c r="NME55" s="87"/>
      <c r="NMF55" s="87"/>
      <c r="NMG55" s="87"/>
      <c r="NMH55" s="87"/>
      <c r="NMI55" s="87"/>
      <c r="NMJ55" s="87"/>
      <c r="NMK55" s="87"/>
      <c r="NML55" s="87"/>
      <c r="NMM55" s="87"/>
      <c r="NMN55" s="87"/>
      <c r="NMO55" s="87"/>
      <c r="NMP55" s="87"/>
      <c r="NMQ55" s="87"/>
      <c r="NMR55" s="87"/>
      <c r="NMS55" s="87"/>
      <c r="NMT55" s="87"/>
      <c r="NMU55" s="87"/>
      <c r="NMV55" s="87"/>
      <c r="NMW55" s="87"/>
      <c r="NMX55" s="87"/>
      <c r="NMY55" s="87"/>
      <c r="NMZ55" s="87"/>
      <c r="NNA55" s="87"/>
      <c r="NNB55" s="87"/>
      <c r="NNC55" s="87"/>
      <c r="NND55" s="87"/>
      <c r="NNE55" s="87"/>
      <c r="NNF55" s="87"/>
      <c r="NNG55" s="87"/>
      <c r="NNH55" s="87"/>
      <c r="NNI55" s="87"/>
      <c r="NNJ55" s="87"/>
      <c r="NNK55" s="87"/>
      <c r="NNL55" s="87"/>
      <c r="NNM55" s="87"/>
      <c r="NNN55" s="87"/>
      <c r="NNO55" s="87"/>
      <c r="NNP55" s="87"/>
      <c r="NNQ55" s="87"/>
      <c r="NNR55" s="87"/>
      <c r="NNS55" s="87"/>
      <c r="NNT55" s="87"/>
      <c r="NNU55" s="87"/>
      <c r="NNV55" s="87"/>
      <c r="NNW55" s="87"/>
      <c r="NNX55" s="87"/>
      <c r="NNY55" s="87"/>
      <c r="NNZ55" s="87"/>
      <c r="NOA55" s="87"/>
      <c r="NOB55" s="87"/>
      <c r="NOC55" s="87"/>
      <c r="NOD55" s="87"/>
      <c r="NOE55" s="87"/>
      <c r="NOF55" s="87"/>
      <c r="NOG55" s="87"/>
      <c r="NOH55" s="87"/>
      <c r="NOI55" s="87"/>
      <c r="NOJ55" s="87"/>
      <c r="NOK55" s="87"/>
      <c r="NOL55" s="87"/>
      <c r="NOM55" s="87"/>
      <c r="NON55" s="87"/>
      <c r="NOO55" s="87"/>
      <c r="NOP55" s="87"/>
      <c r="NOQ55" s="87"/>
      <c r="NOR55" s="87"/>
      <c r="NOS55" s="87"/>
      <c r="NOT55" s="87"/>
      <c r="NOU55" s="87"/>
      <c r="NOV55" s="87"/>
      <c r="NOW55" s="87"/>
      <c r="NOX55" s="87"/>
      <c r="NOY55" s="87"/>
      <c r="NOZ55" s="87"/>
      <c r="NPA55" s="87"/>
      <c r="NPB55" s="87"/>
      <c r="NPC55" s="87"/>
      <c r="NPD55" s="87"/>
      <c r="NPE55" s="87"/>
      <c r="NPF55" s="87"/>
      <c r="NPG55" s="87"/>
      <c r="NPH55" s="87"/>
      <c r="NPI55" s="87"/>
      <c r="NPJ55" s="87"/>
      <c r="NPK55" s="87"/>
      <c r="NPL55" s="87"/>
      <c r="NPM55" s="87"/>
      <c r="NPN55" s="87"/>
      <c r="NPO55" s="87"/>
      <c r="NPP55" s="87"/>
      <c r="NPQ55" s="87"/>
      <c r="NPR55" s="87"/>
      <c r="NPS55" s="87"/>
      <c r="NPT55" s="87"/>
      <c r="NPU55" s="87"/>
      <c r="NPV55" s="87"/>
      <c r="NPW55" s="87"/>
      <c r="NPX55" s="87"/>
      <c r="NPY55" s="87"/>
      <c r="NPZ55" s="87"/>
      <c r="NQA55" s="87"/>
      <c r="NQB55" s="87"/>
      <c r="NQC55" s="87"/>
      <c r="NQD55" s="87"/>
      <c r="NQE55" s="87"/>
      <c r="NQF55" s="87"/>
      <c r="NQG55" s="87"/>
      <c r="NQH55" s="87"/>
      <c r="NQI55" s="87"/>
      <c r="NQJ55" s="87"/>
      <c r="NQK55" s="87"/>
      <c r="NQL55" s="87"/>
      <c r="NQM55" s="87"/>
      <c r="NQN55" s="87"/>
      <c r="NQO55" s="87"/>
      <c r="NQP55" s="87"/>
      <c r="NQQ55" s="87"/>
      <c r="NQR55" s="87"/>
      <c r="NQS55" s="87"/>
      <c r="NQT55" s="87"/>
      <c r="NQU55" s="87"/>
      <c r="NQV55" s="87"/>
      <c r="NQW55" s="87"/>
      <c r="NQX55" s="87"/>
      <c r="NQY55" s="87"/>
      <c r="NQZ55" s="87"/>
      <c r="NRA55" s="87"/>
      <c r="NRB55" s="87"/>
      <c r="NRC55" s="87"/>
      <c r="NRD55" s="87"/>
      <c r="NRE55" s="87"/>
      <c r="NRF55" s="87"/>
      <c r="NRG55" s="87"/>
      <c r="NRH55" s="87"/>
      <c r="NRI55" s="87"/>
      <c r="NRJ55" s="87"/>
      <c r="NRK55" s="87"/>
      <c r="NRL55" s="87"/>
      <c r="NRM55" s="87"/>
      <c r="NRN55" s="87"/>
      <c r="NRO55" s="87"/>
      <c r="NRP55" s="87"/>
      <c r="NRQ55" s="87"/>
      <c r="NRR55" s="87"/>
      <c r="NRS55" s="87"/>
      <c r="NRT55" s="87"/>
      <c r="NRU55" s="87"/>
      <c r="NRV55" s="87"/>
      <c r="NRW55" s="87"/>
      <c r="NRX55" s="87"/>
      <c r="NRY55" s="87"/>
      <c r="NRZ55" s="87"/>
      <c r="NSA55" s="87"/>
      <c r="NSB55" s="87"/>
      <c r="NSC55" s="87"/>
      <c r="NSD55" s="87"/>
      <c r="NSE55" s="87"/>
      <c r="NSF55" s="87"/>
      <c r="NSG55" s="87"/>
      <c r="NSH55" s="87"/>
      <c r="NSI55" s="87"/>
      <c r="NSJ55" s="87"/>
      <c r="NSK55" s="87"/>
      <c r="NSL55" s="87"/>
      <c r="NSM55" s="87"/>
      <c r="NSN55" s="87"/>
      <c r="NSO55" s="87"/>
      <c r="NSP55" s="87"/>
      <c r="NSQ55" s="87"/>
      <c r="NSR55" s="87"/>
      <c r="NSS55" s="87"/>
      <c r="NST55" s="87"/>
      <c r="NSU55" s="87"/>
      <c r="NSV55" s="87"/>
      <c r="NSW55" s="87"/>
      <c r="NSX55" s="87"/>
      <c r="NSY55" s="87"/>
      <c r="NSZ55" s="87"/>
      <c r="NTA55" s="87"/>
      <c r="NTB55" s="87"/>
      <c r="NTC55" s="87"/>
      <c r="NTD55" s="87"/>
      <c r="NTE55" s="87"/>
      <c r="NTF55" s="87"/>
      <c r="NTG55" s="87"/>
      <c r="NTH55" s="87"/>
      <c r="NTI55" s="87"/>
      <c r="NTJ55" s="87"/>
      <c r="NTK55" s="87"/>
      <c r="NTL55" s="87"/>
      <c r="NTM55" s="87"/>
      <c r="NTN55" s="87"/>
      <c r="NTO55" s="87"/>
      <c r="NTP55" s="87"/>
      <c r="NTQ55" s="87"/>
      <c r="NTR55" s="87"/>
      <c r="NTS55" s="87"/>
      <c r="NTT55" s="87"/>
      <c r="NTU55" s="87"/>
      <c r="NTV55" s="87"/>
      <c r="NTW55" s="87"/>
      <c r="NTX55" s="87"/>
      <c r="NTY55" s="87"/>
      <c r="NTZ55" s="87"/>
      <c r="NUA55" s="87"/>
      <c r="NUB55" s="87"/>
      <c r="NUC55" s="87"/>
      <c r="NUD55" s="87"/>
      <c r="NUE55" s="87"/>
      <c r="NUF55" s="87"/>
      <c r="NUG55" s="87"/>
      <c r="NUH55" s="87"/>
      <c r="NUI55" s="87"/>
      <c r="NUJ55" s="87"/>
      <c r="NUK55" s="87"/>
      <c r="NUL55" s="87"/>
      <c r="NUM55" s="87"/>
      <c r="NUN55" s="87"/>
      <c r="NUO55" s="87"/>
      <c r="NUP55" s="87"/>
      <c r="NUQ55" s="87"/>
      <c r="NUR55" s="87"/>
      <c r="NUS55" s="87"/>
      <c r="NUT55" s="87"/>
      <c r="NUU55" s="87"/>
      <c r="NUV55" s="87"/>
      <c r="NUW55" s="87"/>
      <c r="NUX55" s="87"/>
      <c r="NUY55" s="87"/>
      <c r="NUZ55" s="87"/>
      <c r="NVA55" s="87"/>
      <c r="NVB55" s="87"/>
      <c r="NVC55" s="87"/>
      <c r="NVD55" s="87"/>
      <c r="NVE55" s="87"/>
      <c r="NVF55" s="87"/>
      <c r="NVG55" s="87"/>
      <c r="NVH55" s="87"/>
      <c r="NVI55" s="87"/>
      <c r="NVJ55" s="87"/>
      <c r="NVK55" s="87"/>
      <c r="NVL55" s="87"/>
      <c r="NVM55" s="87"/>
      <c r="NVN55" s="87"/>
      <c r="NVO55" s="87"/>
      <c r="NVP55" s="87"/>
      <c r="NVQ55" s="87"/>
      <c r="NVR55" s="87"/>
      <c r="NVS55" s="87"/>
      <c r="NVT55" s="87"/>
      <c r="NVU55" s="87"/>
      <c r="NVV55" s="87"/>
      <c r="NVW55" s="87"/>
      <c r="NVX55" s="87"/>
      <c r="NVY55" s="87"/>
      <c r="NVZ55" s="87"/>
      <c r="NWA55" s="87"/>
      <c r="NWB55" s="87"/>
      <c r="NWC55" s="87"/>
      <c r="NWD55" s="87"/>
      <c r="NWE55" s="87"/>
      <c r="NWF55" s="87"/>
      <c r="NWG55" s="87"/>
      <c r="NWH55" s="87"/>
      <c r="NWI55" s="87"/>
      <c r="NWJ55" s="87"/>
      <c r="NWK55" s="87"/>
      <c r="NWL55" s="87"/>
      <c r="NWM55" s="87"/>
      <c r="NWN55" s="87"/>
      <c r="NWO55" s="87"/>
      <c r="NWP55" s="87"/>
      <c r="NWQ55" s="87"/>
      <c r="NWR55" s="87"/>
      <c r="NWS55" s="87"/>
      <c r="NWT55" s="87"/>
      <c r="NWU55" s="87"/>
      <c r="NWV55" s="87"/>
      <c r="NWW55" s="87"/>
      <c r="NWX55" s="87"/>
      <c r="NWY55" s="87"/>
      <c r="NWZ55" s="87"/>
      <c r="NXA55" s="87"/>
      <c r="NXB55" s="87"/>
      <c r="NXC55" s="87"/>
      <c r="NXD55" s="87"/>
      <c r="NXE55" s="87"/>
      <c r="NXF55" s="87"/>
      <c r="NXG55" s="87"/>
      <c r="NXH55" s="87"/>
      <c r="NXI55" s="87"/>
      <c r="NXJ55" s="87"/>
      <c r="NXK55" s="87"/>
      <c r="NXL55" s="87"/>
      <c r="NXM55" s="87"/>
      <c r="NXN55" s="87"/>
      <c r="NXO55" s="87"/>
      <c r="NXP55" s="87"/>
      <c r="NXQ55" s="87"/>
      <c r="NXR55" s="87"/>
      <c r="NXS55" s="87"/>
      <c r="NXT55" s="87"/>
      <c r="NXU55" s="87"/>
      <c r="NXV55" s="87"/>
      <c r="NXW55" s="87"/>
      <c r="NXX55" s="87"/>
      <c r="NXY55" s="87"/>
      <c r="NXZ55" s="87"/>
      <c r="NYA55" s="87"/>
      <c r="NYB55" s="87"/>
      <c r="NYC55" s="87"/>
      <c r="NYD55" s="87"/>
      <c r="NYE55" s="87"/>
      <c r="NYF55" s="87"/>
      <c r="NYG55" s="87"/>
      <c r="NYH55" s="87"/>
      <c r="NYI55" s="87"/>
      <c r="NYJ55" s="87"/>
      <c r="NYK55" s="87"/>
      <c r="NYL55" s="87"/>
      <c r="NYM55" s="87"/>
      <c r="NYN55" s="87"/>
      <c r="NYO55" s="87"/>
      <c r="NYP55" s="87"/>
      <c r="NYQ55" s="87"/>
      <c r="NYR55" s="87"/>
      <c r="NYS55" s="87"/>
      <c r="NYT55" s="87"/>
      <c r="NYU55" s="87"/>
      <c r="NYV55" s="87"/>
      <c r="NYW55" s="87"/>
      <c r="NYX55" s="87"/>
      <c r="NYY55" s="87"/>
      <c r="NYZ55" s="87"/>
      <c r="NZA55" s="87"/>
      <c r="NZB55" s="87"/>
      <c r="NZC55" s="87"/>
      <c r="NZD55" s="87"/>
      <c r="NZE55" s="87"/>
      <c r="NZF55" s="87"/>
      <c r="NZG55" s="87"/>
      <c r="NZH55" s="87"/>
      <c r="NZI55" s="87"/>
      <c r="NZJ55" s="87"/>
      <c r="NZK55" s="87"/>
      <c r="NZL55" s="87"/>
      <c r="NZM55" s="87"/>
      <c r="NZN55" s="87"/>
      <c r="NZO55" s="87"/>
      <c r="NZP55" s="87"/>
      <c r="NZQ55" s="87"/>
      <c r="NZR55" s="87"/>
      <c r="NZS55" s="87"/>
      <c r="NZT55" s="87"/>
      <c r="NZU55" s="87"/>
      <c r="NZV55" s="87"/>
      <c r="NZW55" s="87"/>
      <c r="NZX55" s="87"/>
      <c r="NZY55" s="87"/>
      <c r="NZZ55" s="87"/>
      <c r="OAA55" s="87"/>
      <c r="OAB55" s="87"/>
      <c r="OAC55" s="87"/>
      <c r="OAD55" s="87"/>
      <c r="OAE55" s="87"/>
      <c r="OAF55" s="87"/>
      <c r="OAG55" s="87"/>
      <c r="OAH55" s="87"/>
      <c r="OAI55" s="87"/>
      <c r="OAJ55" s="87"/>
      <c r="OAK55" s="87"/>
      <c r="OAL55" s="87"/>
      <c r="OAM55" s="87"/>
      <c r="OAN55" s="87"/>
      <c r="OAO55" s="87"/>
      <c r="OAP55" s="87"/>
      <c r="OAQ55" s="87"/>
      <c r="OAR55" s="87"/>
      <c r="OAS55" s="87"/>
      <c r="OAT55" s="87"/>
      <c r="OAU55" s="87"/>
      <c r="OAV55" s="87"/>
      <c r="OAW55" s="87"/>
      <c r="OAX55" s="87"/>
      <c r="OAY55" s="87"/>
      <c r="OAZ55" s="87"/>
      <c r="OBA55" s="87"/>
      <c r="OBB55" s="87"/>
      <c r="OBC55" s="87"/>
      <c r="OBD55" s="87"/>
      <c r="OBE55" s="87"/>
      <c r="OBF55" s="87"/>
      <c r="OBG55" s="87"/>
      <c r="OBH55" s="87"/>
      <c r="OBI55" s="87"/>
      <c r="OBJ55" s="87"/>
      <c r="OBK55" s="87"/>
      <c r="OBL55" s="87"/>
      <c r="OBM55" s="87"/>
      <c r="OBN55" s="87"/>
      <c r="OBO55" s="87"/>
      <c r="OBP55" s="87"/>
      <c r="OBQ55" s="87"/>
      <c r="OBR55" s="87"/>
      <c r="OBS55" s="87"/>
      <c r="OBT55" s="87"/>
      <c r="OBU55" s="87"/>
      <c r="OBV55" s="87"/>
      <c r="OBW55" s="87"/>
      <c r="OBX55" s="87"/>
      <c r="OBY55" s="87"/>
      <c r="OBZ55" s="87"/>
      <c r="OCA55" s="87"/>
      <c r="OCB55" s="87"/>
      <c r="OCC55" s="87"/>
      <c r="OCD55" s="87"/>
      <c r="OCE55" s="87"/>
      <c r="OCF55" s="87"/>
      <c r="OCG55" s="87"/>
      <c r="OCH55" s="87"/>
      <c r="OCI55" s="87"/>
      <c r="OCJ55" s="87"/>
      <c r="OCK55" s="87"/>
      <c r="OCL55" s="87"/>
      <c r="OCM55" s="87"/>
      <c r="OCN55" s="87"/>
      <c r="OCO55" s="87"/>
      <c r="OCP55" s="87"/>
      <c r="OCQ55" s="87"/>
      <c r="OCR55" s="87"/>
      <c r="OCS55" s="87"/>
      <c r="OCT55" s="87"/>
      <c r="OCU55" s="87"/>
      <c r="OCV55" s="87"/>
      <c r="OCW55" s="87"/>
      <c r="OCX55" s="87"/>
      <c r="OCY55" s="87"/>
      <c r="OCZ55" s="87"/>
      <c r="ODA55" s="87"/>
      <c r="ODB55" s="87"/>
      <c r="ODC55" s="87"/>
      <c r="ODD55" s="87"/>
      <c r="ODE55" s="87"/>
      <c r="ODF55" s="87"/>
      <c r="ODG55" s="87"/>
      <c r="ODH55" s="87"/>
      <c r="ODI55" s="87"/>
      <c r="ODJ55" s="87"/>
      <c r="ODK55" s="87"/>
      <c r="ODL55" s="87"/>
      <c r="ODM55" s="87"/>
      <c r="ODN55" s="87"/>
      <c r="ODO55" s="87"/>
      <c r="ODP55" s="87"/>
      <c r="ODQ55" s="87"/>
      <c r="ODR55" s="87"/>
      <c r="ODS55" s="87"/>
      <c r="ODT55" s="87"/>
      <c r="ODU55" s="87"/>
      <c r="ODV55" s="87"/>
      <c r="ODW55" s="87"/>
      <c r="ODX55" s="87"/>
      <c r="ODY55" s="87"/>
      <c r="ODZ55" s="87"/>
      <c r="OEA55" s="87"/>
      <c r="OEB55" s="87"/>
      <c r="OEC55" s="87"/>
      <c r="OED55" s="87"/>
      <c r="OEE55" s="87"/>
      <c r="OEF55" s="87"/>
      <c r="OEG55" s="87"/>
      <c r="OEH55" s="87"/>
      <c r="OEI55" s="87"/>
      <c r="OEJ55" s="87"/>
      <c r="OEK55" s="87"/>
      <c r="OEL55" s="87"/>
      <c r="OEM55" s="87"/>
      <c r="OEN55" s="87"/>
      <c r="OEO55" s="87"/>
      <c r="OEP55" s="87"/>
      <c r="OEQ55" s="87"/>
      <c r="OER55" s="87"/>
      <c r="OES55" s="87"/>
      <c r="OET55" s="87"/>
      <c r="OEU55" s="87"/>
      <c r="OEV55" s="87"/>
      <c r="OEW55" s="87"/>
      <c r="OEX55" s="87"/>
      <c r="OEY55" s="87"/>
      <c r="OEZ55" s="87"/>
      <c r="OFA55" s="87"/>
      <c r="OFB55" s="87"/>
      <c r="OFC55" s="87"/>
      <c r="OFD55" s="87"/>
      <c r="OFE55" s="87"/>
      <c r="OFF55" s="87"/>
      <c r="OFG55" s="87"/>
      <c r="OFH55" s="87"/>
      <c r="OFI55" s="87"/>
      <c r="OFJ55" s="87"/>
      <c r="OFK55" s="87"/>
      <c r="OFL55" s="87"/>
      <c r="OFM55" s="87"/>
      <c r="OFN55" s="87"/>
      <c r="OFO55" s="87"/>
      <c r="OFP55" s="87"/>
      <c r="OFQ55" s="87"/>
      <c r="OFR55" s="87"/>
      <c r="OFS55" s="87"/>
      <c r="OFT55" s="87"/>
      <c r="OFU55" s="87"/>
      <c r="OFV55" s="87"/>
      <c r="OFW55" s="87"/>
      <c r="OFX55" s="87"/>
      <c r="OFY55" s="87"/>
      <c r="OFZ55" s="87"/>
      <c r="OGA55" s="87"/>
      <c r="OGB55" s="87"/>
      <c r="OGC55" s="87"/>
      <c r="OGD55" s="87"/>
      <c r="OGE55" s="87"/>
      <c r="OGF55" s="87"/>
      <c r="OGG55" s="87"/>
      <c r="OGH55" s="87"/>
      <c r="OGI55" s="87"/>
      <c r="OGJ55" s="87"/>
      <c r="OGK55" s="87"/>
      <c r="OGL55" s="87"/>
      <c r="OGM55" s="87"/>
      <c r="OGN55" s="87"/>
      <c r="OGO55" s="87"/>
      <c r="OGP55" s="87"/>
      <c r="OGQ55" s="87"/>
      <c r="OGR55" s="87"/>
      <c r="OGS55" s="87"/>
      <c r="OGT55" s="87"/>
      <c r="OGU55" s="87"/>
      <c r="OGV55" s="87"/>
      <c r="OGW55" s="87"/>
      <c r="OGX55" s="87"/>
      <c r="OGY55" s="87"/>
      <c r="OGZ55" s="87"/>
      <c r="OHA55" s="87"/>
      <c r="OHB55" s="87"/>
      <c r="OHC55" s="87"/>
      <c r="OHD55" s="87"/>
      <c r="OHE55" s="87"/>
      <c r="OHF55" s="87"/>
      <c r="OHG55" s="87"/>
      <c r="OHH55" s="87"/>
      <c r="OHI55" s="87"/>
      <c r="OHJ55" s="87"/>
      <c r="OHK55" s="87"/>
      <c r="OHL55" s="87"/>
      <c r="OHM55" s="87"/>
      <c r="OHN55" s="87"/>
      <c r="OHO55" s="87"/>
      <c r="OHP55" s="87"/>
      <c r="OHQ55" s="87"/>
      <c r="OHR55" s="87"/>
      <c r="OHS55" s="87"/>
      <c r="OHT55" s="87"/>
      <c r="OHU55" s="87"/>
      <c r="OHV55" s="87"/>
      <c r="OHW55" s="87"/>
      <c r="OHX55" s="87"/>
      <c r="OHY55" s="87"/>
      <c r="OHZ55" s="87"/>
      <c r="OIA55" s="87"/>
      <c r="OIB55" s="87"/>
      <c r="OIC55" s="87"/>
      <c r="OID55" s="87"/>
      <c r="OIE55" s="87"/>
      <c r="OIF55" s="87"/>
      <c r="OIG55" s="87"/>
      <c r="OIH55" s="87"/>
      <c r="OII55" s="87"/>
      <c r="OIJ55" s="87"/>
      <c r="OIK55" s="87"/>
      <c r="OIL55" s="87"/>
      <c r="OIM55" s="87"/>
      <c r="OIN55" s="87"/>
      <c r="OIO55" s="87"/>
      <c r="OIP55" s="87"/>
      <c r="OIQ55" s="87"/>
      <c r="OIR55" s="87"/>
      <c r="OIS55" s="87"/>
      <c r="OIT55" s="87"/>
      <c r="OIU55" s="87"/>
      <c r="OIV55" s="87"/>
      <c r="OIW55" s="87"/>
      <c r="OIX55" s="87"/>
      <c r="OIY55" s="87"/>
      <c r="OIZ55" s="87"/>
      <c r="OJA55" s="87"/>
      <c r="OJB55" s="87"/>
      <c r="OJC55" s="87"/>
      <c r="OJD55" s="87"/>
      <c r="OJE55" s="87"/>
      <c r="OJF55" s="87"/>
      <c r="OJG55" s="87"/>
      <c r="OJH55" s="87"/>
      <c r="OJI55" s="87"/>
      <c r="OJJ55" s="87"/>
      <c r="OJK55" s="87"/>
      <c r="OJL55" s="87"/>
      <c r="OJM55" s="87"/>
      <c r="OJN55" s="87"/>
      <c r="OJO55" s="87"/>
      <c r="OJP55" s="87"/>
      <c r="OJQ55" s="87"/>
      <c r="OJR55" s="87"/>
      <c r="OJS55" s="87"/>
      <c r="OJT55" s="87"/>
      <c r="OJU55" s="87"/>
      <c r="OJV55" s="87"/>
      <c r="OJW55" s="87"/>
      <c r="OJX55" s="87"/>
      <c r="OJY55" s="87"/>
      <c r="OJZ55" s="87"/>
      <c r="OKA55" s="87"/>
      <c r="OKB55" s="87"/>
      <c r="OKC55" s="87"/>
      <c r="OKD55" s="87"/>
      <c r="OKE55" s="87"/>
      <c r="OKF55" s="87"/>
      <c r="OKG55" s="87"/>
      <c r="OKH55" s="87"/>
      <c r="OKI55" s="87"/>
      <c r="OKJ55" s="87"/>
      <c r="OKK55" s="87"/>
      <c r="OKL55" s="87"/>
      <c r="OKM55" s="87"/>
      <c r="OKN55" s="87"/>
      <c r="OKO55" s="87"/>
      <c r="OKP55" s="87"/>
      <c r="OKQ55" s="87"/>
      <c r="OKR55" s="87"/>
      <c r="OKS55" s="87"/>
      <c r="OKT55" s="87"/>
      <c r="OKU55" s="87"/>
      <c r="OKV55" s="87"/>
      <c r="OKW55" s="87"/>
      <c r="OKX55" s="87"/>
      <c r="OKY55" s="87"/>
      <c r="OKZ55" s="87"/>
      <c r="OLA55" s="87"/>
      <c r="OLB55" s="87"/>
      <c r="OLC55" s="87"/>
      <c r="OLD55" s="87"/>
      <c r="OLE55" s="87"/>
      <c r="OLF55" s="87"/>
      <c r="OLG55" s="87"/>
      <c r="OLH55" s="87"/>
      <c r="OLI55" s="87"/>
      <c r="OLJ55" s="87"/>
      <c r="OLK55" s="87"/>
      <c r="OLL55" s="87"/>
      <c r="OLM55" s="87"/>
      <c r="OLN55" s="87"/>
      <c r="OLO55" s="87"/>
      <c r="OLP55" s="87"/>
      <c r="OLQ55" s="87"/>
      <c r="OLR55" s="87"/>
      <c r="OLS55" s="87"/>
      <c r="OLT55" s="87"/>
      <c r="OLU55" s="87"/>
      <c r="OLV55" s="87"/>
      <c r="OLW55" s="87"/>
      <c r="OLX55" s="87"/>
      <c r="OLY55" s="87"/>
      <c r="OLZ55" s="87"/>
      <c r="OMA55" s="87"/>
      <c r="OMB55" s="87"/>
      <c r="OMC55" s="87"/>
      <c r="OMD55" s="87"/>
      <c r="OME55" s="87"/>
      <c r="OMF55" s="87"/>
      <c r="OMG55" s="87"/>
      <c r="OMH55" s="87"/>
      <c r="OMI55" s="87"/>
      <c r="OMJ55" s="87"/>
      <c r="OMK55" s="87"/>
      <c r="OML55" s="87"/>
      <c r="OMM55" s="87"/>
      <c r="OMN55" s="87"/>
      <c r="OMO55" s="87"/>
      <c r="OMP55" s="87"/>
      <c r="OMQ55" s="87"/>
      <c r="OMR55" s="87"/>
      <c r="OMS55" s="87"/>
      <c r="OMT55" s="87"/>
      <c r="OMU55" s="87"/>
      <c r="OMV55" s="87"/>
      <c r="OMW55" s="87"/>
      <c r="OMX55" s="87"/>
      <c r="OMY55" s="87"/>
      <c r="OMZ55" s="87"/>
      <c r="ONA55" s="87"/>
      <c r="ONB55" s="87"/>
      <c r="ONC55" s="87"/>
      <c r="OND55" s="87"/>
      <c r="ONE55" s="87"/>
      <c r="ONF55" s="87"/>
      <c r="ONG55" s="87"/>
      <c r="ONH55" s="87"/>
      <c r="ONI55" s="87"/>
      <c r="ONJ55" s="87"/>
      <c r="ONK55" s="87"/>
      <c r="ONL55" s="87"/>
      <c r="ONM55" s="87"/>
      <c r="ONN55" s="87"/>
      <c r="ONO55" s="87"/>
      <c r="ONP55" s="87"/>
      <c r="ONQ55" s="87"/>
      <c r="ONR55" s="87"/>
      <c r="ONS55" s="87"/>
      <c r="ONT55" s="87"/>
      <c r="ONU55" s="87"/>
      <c r="ONV55" s="87"/>
      <c r="ONW55" s="87"/>
      <c r="ONX55" s="87"/>
      <c r="ONY55" s="87"/>
      <c r="ONZ55" s="87"/>
      <c r="OOA55" s="87"/>
      <c r="OOB55" s="87"/>
      <c r="OOC55" s="87"/>
      <c r="OOD55" s="87"/>
      <c r="OOE55" s="87"/>
      <c r="OOF55" s="87"/>
      <c r="OOG55" s="87"/>
      <c r="OOH55" s="87"/>
      <c r="OOI55" s="87"/>
      <c r="OOJ55" s="87"/>
      <c r="OOK55" s="87"/>
      <c r="OOL55" s="87"/>
      <c r="OOM55" s="87"/>
      <c r="OON55" s="87"/>
      <c r="OOO55" s="87"/>
      <c r="OOP55" s="87"/>
      <c r="OOQ55" s="87"/>
      <c r="OOR55" s="87"/>
      <c r="OOS55" s="87"/>
      <c r="OOT55" s="87"/>
      <c r="OOU55" s="87"/>
      <c r="OOV55" s="87"/>
      <c r="OOW55" s="87"/>
      <c r="OOX55" s="87"/>
      <c r="OOY55" s="87"/>
      <c r="OOZ55" s="87"/>
      <c r="OPA55" s="87"/>
      <c r="OPB55" s="87"/>
      <c r="OPC55" s="87"/>
      <c r="OPD55" s="87"/>
      <c r="OPE55" s="87"/>
      <c r="OPF55" s="87"/>
      <c r="OPG55" s="87"/>
      <c r="OPH55" s="87"/>
      <c r="OPI55" s="87"/>
      <c r="OPJ55" s="87"/>
      <c r="OPK55" s="87"/>
      <c r="OPL55" s="87"/>
      <c r="OPM55" s="87"/>
      <c r="OPN55" s="87"/>
      <c r="OPO55" s="87"/>
      <c r="OPP55" s="87"/>
      <c r="OPQ55" s="87"/>
      <c r="OPR55" s="87"/>
      <c r="OPS55" s="87"/>
      <c r="OPT55" s="87"/>
      <c r="OPU55" s="87"/>
      <c r="OPV55" s="87"/>
      <c r="OPW55" s="87"/>
      <c r="OPX55" s="87"/>
      <c r="OPY55" s="87"/>
      <c r="OPZ55" s="87"/>
      <c r="OQA55" s="87"/>
      <c r="OQB55" s="87"/>
      <c r="OQC55" s="87"/>
      <c r="OQD55" s="87"/>
      <c r="OQE55" s="87"/>
      <c r="OQF55" s="87"/>
      <c r="OQG55" s="87"/>
      <c r="OQH55" s="87"/>
      <c r="OQI55" s="87"/>
      <c r="OQJ55" s="87"/>
      <c r="OQK55" s="87"/>
      <c r="OQL55" s="87"/>
      <c r="OQM55" s="87"/>
      <c r="OQN55" s="87"/>
      <c r="OQO55" s="87"/>
      <c r="OQP55" s="87"/>
      <c r="OQQ55" s="87"/>
      <c r="OQR55" s="87"/>
      <c r="OQS55" s="87"/>
      <c r="OQT55" s="87"/>
      <c r="OQU55" s="87"/>
      <c r="OQV55" s="87"/>
      <c r="OQW55" s="87"/>
      <c r="OQX55" s="87"/>
      <c r="OQY55" s="87"/>
      <c r="OQZ55" s="87"/>
      <c r="ORA55" s="87"/>
      <c r="ORB55" s="87"/>
      <c r="ORC55" s="87"/>
      <c r="ORD55" s="87"/>
      <c r="ORE55" s="87"/>
      <c r="ORF55" s="87"/>
      <c r="ORG55" s="87"/>
      <c r="ORH55" s="87"/>
      <c r="ORI55" s="87"/>
      <c r="ORJ55" s="87"/>
      <c r="ORK55" s="87"/>
      <c r="ORL55" s="87"/>
      <c r="ORM55" s="87"/>
      <c r="ORN55" s="87"/>
      <c r="ORO55" s="87"/>
      <c r="ORP55" s="87"/>
      <c r="ORQ55" s="87"/>
      <c r="ORR55" s="87"/>
      <c r="ORS55" s="87"/>
      <c r="ORT55" s="87"/>
      <c r="ORU55" s="87"/>
      <c r="ORV55" s="87"/>
      <c r="ORW55" s="87"/>
      <c r="ORX55" s="87"/>
      <c r="ORY55" s="87"/>
      <c r="ORZ55" s="87"/>
      <c r="OSA55" s="87"/>
      <c r="OSB55" s="87"/>
      <c r="OSC55" s="87"/>
      <c r="OSD55" s="87"/>
      <c r="OSE55" s="87"/>
      <c r="OSF55" s="87"/>
      <c r="OSG55" s="87"/>
      <c r="OSH55" s="87"/>
      <c r="OSI55" s="87"/>
      <c r="OSJ55" s="87"/>
      <c r="OSK55" s="87"/>
      <c r="OSL55" s="87"/>
      <c r="OSM55" s="87"/>
      <c r="OSN55" s="87"/>
      <c r="OSO55" s="87"/>
      <c r="OSP55" s="87"/>
      <c r="OSQ55" s="87"/>
      <c r="OSR55" s="87"/>
      <c r="OSS55" s="87"/>
      <c r="OST55" s="87"/>
      <c r="OSU55" s="87"/>
      <c r="OSV55" s="87"/>
      <c r="OSW55" s="87"/>
      <c r="OSX55" s="87"/>
      <c r="OSY55" s="87"/>
      <c r="OSZ55" s="87"/>
      <c r="OTA55" s="87"/>
      <c r="OTB55" s="87"/>
      <c r="OTC55" s="87"/>
      <c r="OTD55" s="87"/>
      <c r="OTE55" s="87"/>
      <c r="OTF55" s="87"/>
      <c r="OTG55" s="87"/>
      <c r="OTH55" s="87"/>
      <c r="OTI55" s="87"/>
      <c r="OTJ55" s="87"/>
      <c r="OTK55" s="87"/>
      <c r="OTL55" s="87"/>
      <c r="OTM55" s="87"/>
      <c r="OTN55" s="87"/>
      <c r="OTO55" s="87"/>
      <c r="OTP55" s="87"/>
      <c r="OTQ55" s="87"/>
      <c r="OTR55" s="87"/>
      <c r="OTS55" s="87"/>
      <c r="OTT55" s="87"/>
      <c r="OTU55" s="87"/>
      <c r="OTV55" s="87"/>
      <c r="OTW55" s="87"/>
      <c r="OTX55" s="87"/>
      <c r="OTY55" s="87"/>
      <c r="OTZ55" s="87"/>
      <c r="OUA55" s="87"/>
      <c r="OUB55" s="87"/>
      <c r="OUC55" s="87"/>
      <c r="OUD55" s="87"/>
      <c r="OUE55" s="87"/>
      <c r="OUF55" s="87"/>
      <c r="OUG55" s="87"/>
      <c r="OUH55" s="87"/>
      <c r="OUI55" s="87"/>
      <c r="OUJ55" s="87"/>
      <c r="OUK55" s="87"/>
      <c r="OUL55" s="87"/>
      <c r="OUM55" s="87"/>
      <c r="OUN55" s="87"/>
      <c r="OUO55" s="87"/>
      <c r="OUP55" s="87"/>
      <c r="OUQ55" s="87"/>
      <c r="OUR55" s="87"/>
      <c r="OUS55" s="87"/>
      <c r="OUT55" s="87"/>
      <c r="OUU55" s="87"/>
      <c r="OUV55" s="87"/>
      <c r="OUW55" s="87"/>
      <c r="OUX55" s="87"/>
      <c r="OUY55" s="87"/>
      <c r="OUZ55" s="87"/>
      <c r="OVA55" s="87"/>
      <c r="OVB55" s="87"/>
      <c r="OVC55" s="87"/>
      <c r="OVD55" s="87"/>
      <c r="OVE55" s="87"/>
      <c r="OVF55" s="87"/>
      <c r="OVG55" s="87"/>
      <c r="OVH55" s="87"/>
      <c r="OVI55" s="87"/>
      <c r="OVJ55" s="87"/>
      <c r="OVK55" s="87"/>
      <c r="OVL55" s="87"/>
      <c r="OVM55" s="87"/>
      <c r="OVN55" s="87"/>
      <c r="OVO55" s="87"/>
      <c r="OVP55" s="87"/>
      <c r="OVQ55" s="87"/>
      <c r="OVR55" s="87"/>
      <c r="OVS55" s="87"/>
      <c r="OVT55" s="87"/>
      <c r="OVU55" s="87"/>
      <c r="OVV55" s="87"/>
      <c r="OVW55" s="87"/>
      <c r="OVX55" s="87"/>
      <c r="OVY55" s="87"/>
      <c r="OVZ55" s="87"/>
      <c r="OWA55" s="87"/>
      <c r="OWB55" s="87"/>
      <c r="OWC55" s="87"/>
      <c r="OWD55" s="87"/>
      <c r="OWE55" s="87"/>
      <c r="OWF55" s="87"/>
      <c r="OWG55" s="87"/>
      <c r="OWH55" s="87"/>
      <c r="OWI55" s="87"/>
      <c r="OWJ55" s="87"/>
      <c r="OWK55" s="87"/>
      <c r="OWL55" s="87"/>
      <c r="OWM55" s="87"/>
      <c r="OWN55" s="87"/>
      <c r="OWO55" s="87"/>
      <c r="OWP55" s="87"/>
      <c r="OWQ55" s="87"/>
      <c r="OWR55" s="87"/>
      <c r="OWS55" s="87"/>
      <c r="OWT55" s="87"/>
      <c r="OWU55" s="87"/>
      <c r="OWV55" s="87"/>
      <c r="OWW55" s="87"/>
      <c r="OWX55" s="87"/>
      <c r="OWY55" s="87"/>
      <c r="OWZ55" s="87"/>
      <c r="OXA55" s="87"/>
      <c r="OXB55" s="87"/>
      <c r="OXC55" s="87"/>
      <c r="OXD55" s="87"/>
      <c r="OXE55" s="87"/>
      <c r="OXF55" s="87"/>
      <c r="OXG55" s="87"/>
      <c r="OXH55" s="87"/>
      <c r="OXI55" s="87"/>
      <c r="OXJ55" s="87"/>
      <c r="OXK55" s="87"/>
      <c r="OXL55" s="87"/>
      <c r="OXM55" s="87"/>
      <c r="OXN55" s="87"/>
      <c r="OXO55" s="87"/>
      <c r="OXP55" s="87"/>
      <c r="OXQ55" s="87"/>
      <c r="OXR55" s="87"/>
      <c r="OXS55" s="87"/>
      <c r="OXT55" s="87"/>
      <c r="OXU55" s="87"/>
      <c r="OXV55" s="87"/>
      <c r="OXW55" s="87"/>
      <c r="OXX55" s="87"/>
      <c r="OXY55" s="87"/>
      <c r="OXZ55" s="87"/>
      <c r="OYA55" s="87"/>
      <c r="OYB55" s="87"/>
      <c r="OYC55" s="87"/>
      <c r="OYD55" s="87"/>
      <c r="OYE55" s="87"/>
      <c r="OYF55" s="87"/>
      <c r="OYG55" s="87"/>
      <c r="OYH55" s="87"/>
      <c r="OYI55" s="87"/>
      <c r="OYJ55" s="87"/>
      <c r="OYK55" s="87"/>
      <c r="OYL55" s="87"/>
      <c r="OYM55" s="87"/>
      <c r="OYN55" s="87"/>
      <c r="OYO55" s="87"/>
      <c r="OYP55" s="87"/>
      <c r="OYQ55" s="87"/>
      <c r="OYR55" s="87"/>
      <c r="OYS55" s="87"/>
      <c r="OYT55" s="87"/>
      <c r="OYU55" s="87"/>
      <c r="OYV55" s="87"/>
      <c r="OYW55" s="87"/>
      <c r="OYX55" s="87"/>
      <c r="OYY55" s="87"/>
      <c r="OYZ55" s="87"/>
      <c r="OZA55" s="87"/>
      <c r="OZB55" s="87"/>
      <c r="OZC55" s="87"/>
      <c r="OZD55" s="87"/>
      <c r="OZE55" s="87"/>
      <c r="OZF55" s="87"/>
      <c r="OZG55" s="87"/>
      <c r="OZH55" s="87"/>
      <c r="OZI55" s="87"/>
      <c r="OZJ55" s="87"/>
      <c r="OZK55" s="87"/>
      <c r="OZL55" s="87"/>
      <c r="OZM55" s="87"/>
      <c r="OZN55" s="87"/>
      <c r="OZO55" s="87"/>
      <c r="OZP55" s="87"/>
      <c r="OZQ55" s="87"/>
      <c r="OZR55" s="87"/>
      <c r="OZS55" s="87"/>
      <c r="OZT55" s="87"/>
      <c r="OZU55" s="87"/>
      <c r="OZV55" s="87"/>
      <c r="OZW55" s="87"/>
      <c r="OZX55" s="87"/>
      <c r="OZY55" s="87"/>
      <c r="OZZ55" s="87"/>
      <c r="PAA55" s="87"/>
      <c r="PAB55" s="87"/>
      <c r="PAC55" s="87"/>
      <c r="PAD55" s="87"/>
      <c r="PAE55" s="87"/>
      <c r="PAF55" s="87"/>
      <c r="PAG55" s="87"/>
      <c r="PAH55" s="87"/>
      <c r="PAI55" s="87"/>
      <c r="PAJ55" s="87"/>
      <c r="PAK55" s="87"/>
      <c r="PAL55" s="87"/>
      <c r="PAM55" s="87"/>
      <c r="PAN55" s="87"/>
      <c r="PAO55" s="87"/>
      <c r="PAP55" s="87"/>
      <c r="PAQ55" s="87"/>
      <c r="PAR55" s="87"/>
      <c r="PAS55" s="87"/>
      <c r="PAT55" s="87"/>
      <c r="PAU55" s="87"/>
      <c r="PAV55" s="87"/>
      <c r="PAW55" s="87"/>
      <c r="PAX55" s="87"/>
      <c r="PAY55" s="87"/>
      <c r="PAZ55" s="87"/>
      <c r="PBA55" s="87"/>
      <c r="PBB55" s="87"/>
      <c r="PBC55" s="87"/>
      <c r="PBD55" s="87"/>
      <c r="PBE55" s="87"/>
      <c r="PBF55" s="87"/>
      <c r="PBG55" s="87"/>
      <c r="PBH55" s="87"/>
      <c r="PBI55" s="87"/>
      <c r="PBJ55" s="87"/>
      <c r="PBK55" s="87"/>
      <c r="PBL55" s="87"/>
      <c r="PBM55" s="87"/>
      <c r="PBN55" s="87"/>
      <c r="PBO55" s="87"/>
      <c r="PBP55" s="87"/>
      <c r="PBQ55" s="87"/>
      <c r="PBR55" s="87"/>
      <c r="PBS55" s="87"/>
      <c r="PBT55" s="87"/>
      <c r="PBU55" s="87"/>
      <c r="PBV55" s="87"/>
      <c r="PBW55" s="87"/>
      <c r="PBX55" s="87"/>
      <c r="PBY55" s="87"/>
      <c r="PBZ55" s="87"/>
      <c r="PCA55" s="87"/>
      <c r="PCB55" s="87"/>
      <c r="PCC55" s="87"/>
      <c r="PCD55" s="87"/>
      <c r="PCE55" s="87"/>
      <c r="PCF55" s="87"/>
      <c r="PCG55" s="87"/>
      <c r="PCH55" s="87"/>
      <c r="PCI55" s="87"/>
      <c r="PCJ55" s="87"/>
      <c r="PCK55" s="87"/>
      <c r="PCL55" s="87"/>
      <c r="PCM55" s="87"/>
      <c r="PCN55" s="87"/>
      <c r="PCO55" s="87"/>
      <c r="PCP55" s="87"/>
      <c r="PCQ55" s="87"/>
      <c r="PCR55" s="87"/>
      <c r="PCS55" s="87"/>
      <c r="PCT55" s="87"/>
      <c r="PCU55" s="87"/>
      <c r="PCV55" s="87"/>
      <c r="PCW55" s="87"/>
      <c r="PCX55" s="87"/>
      <c r="PCY55" s="87"/>
      <c r="PCZ55" s="87"/>
      <c r="PDA55" s="87"/>
      <c r="PDB55" s="87"/>
      <c r="PDC55" s="87"/>
      <c r="PDD55" s="87"/>
      <c r="PDE55" s="87"/>
      <c r="PDF55" s="87"/>
      <c r="PDG55" s="87"/>
      <c r="PDH55" s="87"/>
      <c r="PDI55" s="87"/>
      <c r="PDJ55" s="87"/>
      <c r="PDK55" s="87"/>
      <c r="PDL55" s="87"/>
      <c r="PDM55" s="87"/>
      <c r="PDN55" s="87"/>
      <c r="PDO55" s="87"/>
      <c r="PDP55" s="87"/>
      <c r="PDQ55" s="87"/>
      <c r="PDR55" s="87"/>
      <c r="PDS55" s="87"/>
      <c r="PDT55" s="87"/>
      <c r="PDU55" s="87"/>
      <c r="PDV55" s="87"/>
      <c r="PDW55" s="87"/>
      <c r="PDX55" s="87"/>
      <c r="PDY55" s="87"/>
      <c r="PDZ55" s="87"/>
      <c r="PEA55" s="87"/>
      <c r="PEB55" s="87"/>
      <c r="PEC55" s="87"/>
      <c r="PED55" s="87"/>
      <c r="PEE55" s="87"/>
      <c r="PEF55" s="87"/>
      <c r="PEG55" s="87"/>
      <c r="PEH55" s="87"/>
      <c r="PEI55" s="87"/>
      <c r="PEJ55" s="87"/>
      <c r="PEK55" s="87"/>
      <c r="PEL55" s="87"/>
      <c r="PEM55" s="87"/>
      <c r="PEN55" s="87"/>
      <c r="PEO55" s="87"/>
      <c r="PEP55" s="87"/>
      <c r="PEQ55" s="87"/>
      <c r="PER55" s="87"/>
      <c r="PES55" s="87"/>
      <c r="PET55" s="87"/>
      <c r="PEU55" s="87"/>
      <c r="PEV55" s="87"/>
      <c r="PEW55" s="87"/>
      <c r="PEX55" s="87"/>
      <c r="PEY55" s="87"/>
      <c r="PEZ55" s="87"/>
      <c r="PFA55" s="87"/>
      <c r="PFB55" s="87"/>
      <c r="PFC55" s="87"/>
      <c r="PFD55" s="87"/>
      <c r="PFE55" s="87"/>
      <c r="PFF55" s="87"/>
      <c r="PFG55" s="87"/>
      <c r="PFH55" s="87"/>
      <c r="PFI55" s="87"/>
      <c r="PFJ55" s="87"/>
      <c r="PFK55" s="87"/>
      <c r="PFL55" s="87"/>
      <c r="PFM55" s="87"/>
      <c r="PFN55" s="87"/>
      <c r="PFO55" s="87"/>
      <c r="PFP55" s="87"/>
      <c r="PFQ55" s="87"/>
      <c r="PFR55" s="87"/>
      <c r="PFS55" s="87"/>
      <c r="PFT55" s="87"/>
      <c r="PFU55" s="87"/>
      <c r="PFV55" s="87"/>
      <c r="PFW55" s="87"/>
      <c r="PFX55" s="87"/>
      <c r="PFY55" s="87"/>
      <c r="PFZ55" s="87"/>
      <c r="PGA55" s="87"/>
      <c r="PGB55" s="87"/>
      <c r="PGC55" s="87"/>
      <c r="PGD55" s="87"/>
      <c r="PGE55" s="87"/>
      <c r="PGF55" s="87"/>
      <c r="PGG55" s="87"/>
      <c r="PGH55" s="87"/>
      <c r="PGI55" s="87"/>
      <c r="PGJ55" s="87"/>
      <c r="PGK55" s="87"/>
      <c r="PGL55" s="87"/>
      <c r="PGM55" s="87"/>
      <c r="PGN55" s="87"/>
      <c r="PGO55" s="87"/>
      <c r="PGP55" s="87"/>
      <c r="PGQ55" s="87"/>
      <c r="PGR55" s="87"/>
      <c r="PGS55" s="87"/>
      <c r="PGT55" s="87"/>
      <c r="PGU55" s="87"/>
      <c r="PGV55" s="87"/>
      <c r="PGW55" s="87"/>
      <c r="PGX55" s="87"/>
      <c r="PGY55" s="87"/>
      <c r="PGZ55" s="87"/>
      <c r="PHA55" s="87"/>
      <c r="PHB55" s="87"/>
      <c r="PHC55" s="87"/>
      <c r="PHD55" s="87"/>
      <c r="PHE55" s="87"/>
      <c r="PHF55" s="87"/>
      <c r="PHG55" s="87"/>
      <c r="PHH55" s="87"/>
      <c r="PHI55" s="87"/>
      <c r="PHJ55" s="87"/>
      <c r="PHK55" s="87"/>
      <c r="PHL55" s="87"/>
      <c r="PHM55" s="87"/>
      <c r="PHN55" s="87"/>
      <c r="PHO55" s="87"/>
      <c r="PHP55" s="87"/>
      <c r="PHQ55" s="87"/>
      <c r="PHR55" s="87"/>
      <c r="PHS55" s="87"/>
      <c r="PHT55" s="87"/>
      <c r="PHU55" s="87"/>
      <c r="PHV55" s="87"/>
      <c r="PHW55" s="87"/>
      <c r="PHX55" s="87"/>
      <c r="PHY55" s="87"/>
      <c r="PHZ55" s="87"/>
      <c r="PIA55" s="87"/>
      <c r="PIB55" s="87"/>
      <c r="PIC55" s="87"/>
      <c r="PID55" s="87"/>
      <c r="PIE55" s="87"/>
      <c r="PIF55" s="87"/>
      <c r="PIG55" s="87"/>
      <c r="PIH55" s="87"/>
      <c r="PII55" s="87"/>
      <c r="PIJ55" s="87"/>
      <c r="PIK55" s="87"/>
      <c r="PIL55" s="87"/>
      <c r="PIM55" s="87"/>
      <c r="PIN55" s="87"/>
      <c r="PIO55" s="87"/>
      <c r="PIP55" s="87"/>
      <c r="PIQ55" s="87"/>
      <c r="PIR55" s="87"/>
      <c r="PIS55" s="87"/>
      <c r="PIT55" s="87"/>
      <c r="PIU55" s="87"/>
      <c r="PIV55" s="87"/>
      <c r="PIW55" s="87"/>
      <c r="PIX55" s="87"/>
      <c r="PIY55" s="87"/>
      <c r="PIZ55" s="87"/>
      <c r="PJA55" s="87"/>
      <c r="PJB55" s="87"/>
      <c r="PJC55" s="87"/>
      <c r="PJD55" s="87"/>
      <c r="PJE55" s="87"/>
      <c r="PJF55" s="87"/>
      <c r="PJG55" s="87"/>
      <c r="PJH55" s="87"/>
      <c r="PJI55" s="87"/>
      <c r="PJJ55" s="87"/>
      <c r="PJK55" s="87"/>
      <c r="PJL55" s="87"/>
      <c r="PJM55" s="87"/>
      <c r="PJN55" s="87"/>
      <c r="PJO55" s="87"/>
      <c r="PJP55" s="87"/>
      <c r="PJQ55" s="87"/>
      <c r="PJR55" s="87"/>
      <c r="PJS55" s="87"/>
      <c r="PJT55" s="87"/>
      <c r="PJU55" s="87"/>
      <c r="PJV55" s="87"/>
      <c r="PJW55" s="87"/>
      <c r="PJX55" s="87"/>
      <c r="PJY55" s="87"/>
      <c r="PJZ55" s="87"/>
      <c r="PKA55" s="87"/>
      <c r="PKB55" s="87"/>
      <c r="PKC55" s="87"/>
      <c r="PKD55" s="87"/>
      <c r="PKE55" s="87"/>
      <c r="PKF55" s="87"/>
      <c r="PKG55" s="87"/>
      <c r="PKH55" s="87"/>
      <c r="PKI55" s="87"/>
      <c r="PKJ55" s="87"/>
      <c r="PKK55" s="87"/>
      <c r="PKL55" s="87"/>
      <c r="PKM55" s="87"/>
      <c r="PKN55" s="87"/>
      <c r="PKO55" s="87"/>
      <c r="PKP55" s="87"/>
      <c r="PKQ55" s="87"/>
      <c r="PKR55" s="87"/>
      <c r="PKS55" s="87"/>
      <c r="PKT55" s="87"/>
      <c r="PKU55" s="87"/>
      <c r="PKV55" s="87"/>
      <c r="PKW55" s="87"/>
      <c r="PKX55" s="87"/>
      <c r="PKY55" s="87"/>
      <c r="PKZ55" s="87"/>
      <c r="PLA55" s="87"/>
      <c r="PLB55" s="87"/>
      <c r="PLC55" s="87"/>
      <c r="PLD55" s="87"/>
      <c r="PLE55" s="87"/>
      <c r="PLF55" s="87"/>
      <c r="PLG55" s="87"/>
      <c r="PLH55" s="87"/>
      <c r="PLI55" s="87"/>
      <c r="PLJ55" s="87"/>
      <c r="PLK55" s="87"/>
      <c r="PLL55" s="87"/>
      <c r="PLM55" s="87"/>
      <c r="PLN55" s="87"/>
      <c r="PLO55" s="87"/>
      <c r="PLP55" s="87"/>
      <c r="PLQ55" s="87"/>
      <c r="PLR55" s="87"/>
      <c r="PLS55" s="87"/>
      <c r="PLT55" s="87"/>
      <c r="PLU55" s="87"/>
      <c r="PLV55" s="87"/>
      <c r="PLW55" s="87"/>
      <c r="PLX55" s="87"/>
      <c r="PLY55" s="87"/>
      <c r="PLZ55" s="87"/>
      <c r="PMA55" s="87"/>
      <c r="PMB55" s="87"/>
      <c r="PMC55" s="87"/>
      <c r="PMD55" s="87"/>
      <c r="PME55" s="87"/>
      <c r="PMF55" s="87"/>
      <c r="PMG55" s="87"/>
      <c r="PMH55" s="87"/>
      <c r="PMI55" s="87"/>
      <c r="PMJ55" s="87"/>
      <c r="PMK55" s="87"/>
      <c r="PML55" s="87"/>
      <c r="PMM55" s="87"/>
      <c r="PMN55" s="87"/>
      <c r="PMO55" s="87"/>
      <c r="PMP55" s="87"/>
      <c r="PMQ55" s="87"/>
      <c r="PMR55" s="87"/>
      <c r="PMS55" s="87"/>
      <c r="PMT55" s="87"/>
      <c r="PMU55" s="87"/>
      <c r="PMV55" s="87"/>
      <c r="PMW55" s="87"/>
      <c r="PMX55" s="87"/>
      <c r="PMY55" s="87"/>
      <c r="PMZ55" s="87"/>
      <c r="PNA55" s="87"/>
      <c r="PNB55" s="87"/>
      <c r="PNC55" s="87"/>
      <c r="PND55" s="87"/>
      <c r="PNE55" s="87"/>
      <c r="PNF55" s="87"/>
      <c r="PNG55" s="87"/>
      <c r="PNH55" s="87"/>
      <c r="PNI55" s="87"/>
      <c r="PNJ55" s="87"/>
      <c r="PNK55" s="87"/>
      <c r="PNL55" s="87"/>
      <c r="PNM55" s="87"/>
      <c r="PNN55" s="87"/>
      <c r="PNO55" s="87"/>
      <c r="PNP55" s="87"/>
      <c r="PNQ55" s="87"/>
      <c r="PNR55" s="87"/>
      <c r="PNS55" s="87"/>
      <c r="PNT55" s="87"/>
      <c r="PNU55" s="87"/>
      <c r="PNV55" s="87"/>
      <c r="PNW55" s="87"/>
      <c r="PNX55" s="87"/>
      <c r="PNY55" s="87"/>
      <c r="PNZ55" s="87"/>
      <c r="POA55" s="87"/>
      <c r="POB55" s="87"/>
      <c r="POC55" s="87"/>
      <c r="POD55" s="87"/>
      <c r="POE55" s="87"/>
      <c r="POF55" s="87"/>
      <c r="POG55" s="87"/>
      <c r="POH55" s="87"/>
      <c r="POI55" s="87"/>
      <c r="POJ55" s="87"/>
      <c r="POK55" s="87"/>
      <c r="POL55" s="87"/>
      <c r="POM55" s="87"/>
      <c r="PON55" s="87"/>
      <c r="POO55" s="87"/>
      <c r="POP55" s="87"/>
      <c r="POQ55" s="87"/>
      <c r="POR55" s="87"/>
      <c r="POS55" s="87"/>
      <c r="POT55" s="87"/>
      <c r="POU55" s="87"/>
      <c r="POV55" s="87"/>
      <c r="POW55" s="87"/>
      <c r="POX55" s="87"/>
      <c r="POY55" s="87"/>
      <c r="POZ55" s="87"/>
      <c r="PPA55" s="87"/>
      <c r="PPB55" s="87"/>
      <c r="PPC55" s="87"/>
      <c r="PPD55" s="87"/>
      <c r="PPE55" s="87"/>
      <c r="PPF55" s="87"/>
      <c r="PPG55" s="87"/>
      <c r="PPH55" s="87"/>
      <c r="PPI55" s="87"/>
      <c r="PPJ55" s="87"/>
      <c r="PPK55" s="87"/>
      <c r="PPL55" s="87"/>
      <c r="PPM55" s="87"/>
      <c r="PPN55" s="87"/>
      <c r="PPO55" s="87"/>
      <c r="PPP55" s="87"/>
      <c r="PPQ55" s="87"/>
      <c r="PPR55" s="87"/>
      <c r="PPS55" s="87"/>
      <c r="PPT55" s="87"/>
      <c r="PPU55" s="87"/>
      <c r="PPV55" s="87"/>
      <c r="PPW55" s="87"/>
      <c r="PPX55" s="87"/>
      <c r="PPY55" s="87"/>
      <c r="PPZ55" s="87"/>
      <c r="PQA55" s="87"/>
      <c r="PQB55" s="87"/>
      <c r="PQC55" s="87"/>
      <c r="PQD55" s="87"/>
      <c r="PQE55" s="87"/>
      <c r="PQF55" s="87"/>
      <c r="PQG55" s="87"/>
      <c r="PQH55" s="87"/>
      <c r="PQI55" s="87"/>
      <c r="PQJ55" s="87"/>
      <c r="PQK55" s="87"/>
      <c r="PQL55" s="87"/>
      <c r="PQM55" s="87"/>
      <c r="PQN55" s="87"/>
      <c r="PQO55" s="87"/>
      <c r="PQP55" s="87"/>
      <c r="PQQ55" s="87"/>
      <c r="PQR55" s="87"/>
      <c r="PQS55" s="87"/>
      <c r="PQT55" s="87"/>
      <c r="PQU55" s="87"/>
      <c r="PQV55" s="87"/>
      <c r="PQW55" s="87"/>
      <c r="PQX55" s="87"/>
      <c r="PQY55" s="87"/>
      <c r="PQZ55" s="87"/>
      <c r="PRA55" s="87"/>
      <c r="PRB55" s="87"/>
      <c r="PRC55" s="87"/>
      <c r="PRD55" s="87"/>
      <c r="PRE55" s="87"/>
      <c r="PRF55" s="87"/>
      <c r="PRG55" s="87"/>
      <c r="PRH55" s="87"/>
      <c r="PRI55" s="87"/>
      <c r="PRJ55" s="87"/>
      <c r="PRK55" s="87"/>
      <c r="PRL55" s="87"/>
      <c r="PRM55" s="87"/>
      <c r="PRN55" s="87"/>
      <c r="PRO55" s="87"/>
      <c r="PRP55" s="87"/>
      <c r="PRQ55" s="87"/>
      <c r="PRR55" s="87"/>
      <c r="PRS55" s="87"/>
      <c r="PRT55" s="87"/>
      <c r="PRU55" s="87"/>
      <c r="PRV55" s="87"/>
      <c r="PRW55" s="87"/>
      <c r="PRX55" s="87"/>
      <c r="PRY55" s="87"/>
      <c r="PRZ55" s="87"/>
      <c r="PSA55" s="87"/>
      <c r="PSB55" s="87"/>
      <c r="PSC55" s="87"/>
      <c r="PSD55" s="87"/>
      <c r="PSE55" s="87"/>
      <c r="PSF55" s="87"/>
      <c r="PSG55" s="87"/>
      <c r="PSH55" s="87"/>
      <c r="PSI55" s="87"/>
      <c r="PSJ55" s="87"/>
      <c r="PSK55" s="87"/>
      <c r="PSL55" s="87"/>
      <c r="PSM55" s="87"/>
      <c r="PSN55" s="87"/>
      <c r="PSO55" s="87"/>
      <c r="PSP55" s="87"/>
      <c r="PSQ55" s="87"/>
      <c r="PSR55" s="87"/>
      <c r="PSS55" s="87"/>
      <c r="PST55" s="87"/>
      <c r="PSU55" s="87"/>
      <c r="PSV55" s="87"/>
      <c r="PSW55" s="87"/>
      <c r="PSX55" s="87"/>
      <c r="PSY55" s="87"/>
      <c r="PSZ55" s="87"/>
      <c r="PTA55" s="87"/>
      <c r="PTB55" s="87"/>
      <c r="PTC55" s="87"/>
      <c r="PTD55" s="87"/>
      <c r="PTE55" s="87"/>
      <c r="PTF55" s="87"/>
      <c r="PTG55" s="87"/>
      <c r="PTH55" s="87"/>
      <c r="PTI55" s="87"/>
      <c r="PTJ55" s="87"/>
      <c r="PTK55" s="87"/>
      <c r="PTL55" s="87"/>
      <c r="PTM55" s="87"/>
      <c r="PTN55" s="87"/>
      <c r="PTO55" s="87"/>
      <c r="PTP55" s="87"/>
      <c r="PTQ55" s="87"/>
      <c r="PTR55" s="87"/>
      <c r="PTS55" s="87"/>
      <c r="PTT55" s="87"/>
      <c r="PTU55" s="87"/>
      <c r="PTV55" s="87"/>
      <c r="PTW55" s="87"/>
      <c r="PTX55" s="87"/>
      <c r="PTY55" s="87"/>
      <c r="PTZ55" s="87"/>
      <c r="PUA55" s="87"/>
      <c r="PUB55" s="87"/>
      <c r="PUC55" s="87"/>
      <c r="PUD55" s="87"/>
      <c r="PUE55" s="87"/>
      <c r="PUF55" s="87"/>
      <c r="PUG55" s="87"/>
      <c r="PUH55" s="87"/>
      <c r="PUI55" s="87"/>
      <c r="PUJ55" s="87"/>
      <c r="PUK55" s="87"/>
      <c r="PUL55" s="87"/>
      <c r="PUM55" s="87"/>
      <c r="PUN55" s="87"/>
      <c r="PUO55" s="87"/>
      <c r="PUP55" s="87"/>
      <c r="PUQ55" s="87"/>
      <c r="PUR55" s="87"/>
      <c r="PUS55" s="87"/>
      <c r="PUT55" s="87"/>
      <c r="PUU55" s="87"/>
      <c r="PUV55" s="87"/>
      <c r="PUW55" s="87"/>
      <c r="PUX55" s="87"/>
      <c r="PUY55" s="87"/>
      <c r="PUZ55" s="87"/>
      <c r="PVA55" s="87"/>
      <c r="PVB55" s="87"/>
      <c r="PVC55" s="87"/>
      <c r="PVD55" s="87"/>
      <c r="PVE55" s="87"/>
      <c r="PVF55" s="87"/>
      <c r="PVG55" s="87"/>
      <c r="PVH55" s="87"/>
      <c r="PVI55" s="87"/>
      <c r="PVJ55" s="87"/>
      <c r="PVK55" s="87"/>
      <c r="PVL55" s="87"/>
      <c r="PVM55" s="87"/>
      <c r="PVN55" s="87"/>
      <c r="PVO55" s="87"/>
      <c r="PVP55" s="87"/>
      <c r="PVQ55" s="87"/>
      <c r="PVR55" s="87"/>
      <c r="PVS55" s="87"/>
      <c r="PVT55" s="87"/>
      <c r="PVU55" s="87"/>
      <c r="PVV55" s="87"/>
      <c r="PVW55" s="87"/>
      <c r="PVX55" s="87"/>
      <c r="PVY55" s="87"/>
      <c r="PVZ55" s="87"/>
      <c r="PWA55" s="87"/>
      <c r="PWB55" s="87"/>
      <c r="PWC55" s="87"/>
      <c r="PWD55" s="87"/>
      <c r="PWE55" s="87"/>
      <c r="PWF55" s="87"/>
      <c r="PWG55" s="87"/>
      <c r="PWH55" s="87"/>
      <c r="PWI55" s="87"/>
      <c r="PWJ55" s="87"/>
      <c r="PWK55" s="87"/>
      <c r="PWL55" s="87"/>
      <c r="PWM55" s="87"/>
      <c r="PWN55" s="87"/>
      <c r="PWO55" s="87"/>
      <c r="PWP55" s="87"/>
      <c r="PWQ55" s="87"/>
      <c r="PWR55" s="87"/>
      <c r="PWS55" s="87"/>
      <c r="PWT55" s="87"/>
      <c r="PWU55" s="87"/>
      <c r="PWV55" s="87"/>
      <c r="PWW55" s="87"/>
      <c r="PWX55" s="87"/>
      <c r="PWY55" s="87"/>
      <c r="PWZ55" s="87"/>
      <c r="PXA55" s="87"/>
      <c r="PXB55" s="87"/>
      <c r="PXC55" s="87"/>
      <c r="PXD55" s="87"/>
      <c r="PXE55" s="87"/>
      <c r="PXF55" s="87"/>
      <c r="PXG55" s="87"/>
      <c r="PXH55" s="87"/>
      <c r="PXI55" s="87"/>
      <c r="PXJ55" s="87"/>
      <c r="PXK55" s="87"/>
      <c r="PXL55" s="87"/>
      <c r="PXM55" s="87"/>
      <c r="PXN55" s="87"/>
      <c r="PXO55" s="87"/>
      <c r="PXP55" s="87"/>
      <c r="PXQ55" s="87"/>
      <c r="PXR55" s="87"/>
      <c r="PXS55" s="87"/>
      <c r="PXT55" s="87"/>
      <c r="PXU55" s="87"/>
      <c r="PXV55" s="87"/>
      <c r="PXW55" s="87"/>
      <c r="PXX55" s="87"/>
      <c r="PXY55" s="87"/>
      <c r="PXZ55" s="87"/>
      <c r="PYA55" s="87"/>
      <c r="PYB55" s="87"/>
      <c r="PYC55" s="87"/>
      <c r="PYD55" s="87"/>
      <c r="PYE55" s="87"/>
      <c r="PYF55" s="87"/>
      <c r="PYG55" s="87"/>
      <c r="PYH55" s="87"/>
      <c r="PYI55" s="87"/>
      <c r="PYJ55" s="87"/>
      <c r="PYK55" s="87"/>
      <c r="PYL55" s="87"/>
      <c r="PYM55" s="87"/>
      <c r="PYN55" s="87"/>
      <c r="PYO55" s="87"/>
      <c r="PYP55" s="87"/>
      <c r="PYQ55" s="87"/>
      <c r="PYR55" s="87"/>
      <c r="PYS55" s="87"/>
      <c r="PYT55" s="87"/>
      <c r="PYU55" s="87"/>
      <c r="PYV55" s="87"/>
      <c r="PYW55" s="87"/>
      <c r="PYX55" s="87"/>
      <c r="PYY55" s="87"/>
      <c r="PYZ55" s="87"/>
      <c r="PZA55" s="87"/>
      <c r="PZB55" s="87"/>
      <c r="PZC55" s="87"/>
      <c r="PZD55" s="87"/>
      <c r="PZE55" s="87"/>
      <c r="PZF55" s="87"/>
      <c r="PZG55" s="87"/>
      <c r="PZH55" s="87"/>
      <c r="PZI55" s="87"/>
      <c r="PZJ55" s="87"/>
      <c r="PZK55" s="87"/>
      <c r="PZL55" s="87"/>
      <c r="PZM55" s="87"/>
      <c r="PZN55" s="87"/>
      <c r="PZO55" s="87"/>
      <c r="PZP55" s="87"/>
      <c r="PZQ55" s="87"/>
      <c r="PZR55" s="87"/>
      <c r="PZS55" s="87"/>
      <c r="PZT55" s="87"/>
      <c r="PZU55" s="87"/>
      <c r="PZV55" s="87"/>
      <c r="PZW55" s="87"/>
      <c r="PZX55" s="87"/>
      <c r="PZY55" s="87"/>
      <c r="PZZ55" s="87"/>
      <c r="QAA55" s="87"/>
      <c r="QAB55" s="87"/>
      <c r="QAC55" s="87"/>
      <c r="QAD55" s="87"/>
      <c r="QAE55" s="87"/>
      <c r="QAF55" s="87"/>
      <c r="QAG55" s="87"/>
      <c r="QAH55" s="87"/>
      <c r="QAI55" s="87"/>
      <c r="QAJ55" s="87"/>
      <c r="QAK55" s="87"/>
      <c r="QAL55" s="87"/>
      <c r="QAM55" s="87"/>
      <c r="QAN55" s="87"/>
      <c r="QAO55" s="87"/>
      <c r="QAP55" s="87"/>
      <c r="QAQ55" s="87"/>
      <c r="QAR55" s="87"/>
      <c r="QAS55" s="87"/>
      <c r="QAT55" s="87"/>
      <c r="QAU55" s="87"/>
      <c r="QAV55" s="87"/>
      <c r="QAW55" s="87"/>
      <c r="QAX55" s="87"/>
      <c r="QAY55" s="87"/>
      <c r="QAZ55" s="87"/>
      <c r="QBA55" s="87"/>
      <c r="QBB55" s="87"/>
      <c r="QBC55" s="87"/>
      <c r="QBD55" s="87"/>
      <c r="QBE55" s="87"/>
      <c r="QBF55" s="87"/>
      <c r="QBG55" s="87"/>
      <c r="QBH55" s="87"/>
      <c r="QBI55" s="87"/>
      <c r="QBJ55" s="87"/>
      <c r="QBK55" s="87"/>
      <c r="QBL55" s="87"/>
      <c r="QBM55" s="87"/>
      <c r="QBN55" s="87"/>
      <c r="QBO55" s="87"/>
      <c r="QBP55" s="87"/>
      <c r="QBQ55" s="87"/>
      <c r="QBR55" s="87"/>
      <c r="QBS55" s="87"/>
      <c r="QBT55" s="87"/>
      <c r="QBU55" s="87"/>
      <c r="QBV55" s="87"/>
      <c r="QBW55" s="87"/>
      <c r="QBX55" s="87"/>
      <c r="QBY55" s="87"/>
      <c r="QBZ55" s="87"/>
      <c r="QCA55" s="87"/>
      <c r="QCB55" s="87"/>
      <c r="QCC55" s="87"/>
      <c r="QCD55" s="87"/>
      <c r="QCE55" s="87"/>
      <c r="QCF55" s="87"/>
      <c r="QCG55" s="87"/>
      <c r="QCH55" s="87"/>
      <c r="QCI55" s="87"/>
      <c r="QCJ55" s="87"/>
      <c r="QCK55" s="87"/>
      <c r="QCL55" s="87"/>
      <c r="QCM55" s="87"/>
      <c r="QCN55" s="87"/>
      <c r="QCO55" s="87"/>
      <c r="QCP55" s="87"/>
      <c r="QCQ55" s="87"/>
      <c r="QCR55" s="87"/>
      <c r="QCS55" s="87"/>
      <c r="QCT55" s="87"/>
      <c r="QCU55" s="87"/>
      <c r="QCV55" s="87"/>
      <c r="QCW55" s="87"/>
      <c r="QCX55" s="87"/>
      <c r="QCY55" s="87"/>
      <c r="QCZ55" s="87"/>
      <c r="QDA55" s="87"/>
      <c r="QDB55" s="87"/>
      <c r="QDC55" s="87"/>
      <c r="QDD55" s="87"/>
      <c r="QDE55" s="87"/>
      <c r="QDF55" s="87"/>
      <c r="QDG55" s="87"/>
      <c r="QDH55" s="87"/>
      <c r="QDI55" s="87"/>
      <c r="QDJ55" s="87"/>
      <c r="QDK55" s="87"/>
      <c r="QDL55" s="87"/>
      <c r="QDM55" s="87"/>
      <c r="QDN55" s="87"/>
      <c r="QDO55" s="87"/>
      <c r="QDP55" s="87"/>
      <c r="QDQ55" s="87"/>
      <c r="QDR55" s="87"/>
      <c r="QDS55" s="87"/>
      <c r="QDT55" s="87"/>
      <c r="QDU55" s="87"/>
      <c r="QDV55" s="87"/>
      <c r="QDW55" s="87"/>
      <c r="QDX55" s="87"/>
      <c r="QDY55" s="87"/>
      <c r="QDZ55" s="87"/>
      <c r="QEA55" s="87"/>
      <c r="QEB55" s="87"/>
      <c r="QEC55" s="87"/>
      <c r="QED55" s="87"/>
      <c r="QEE55" s="87"/>
      <c r="QEF55" s="87"/>
      <c r="QEG55" s="87"/>
      <c r="QEH55" s="87"/>
      <c r="QEI55" s="87"/>
      <c r="QEJ55" s="87"/>
      <c r="QEK55" s="87"/>
      <c r="QEL55" s="87"/>
      <c r="QEM55" s="87"/>
      <c r="QEN55" s="87"/>
      <c r="QEO55" s="87"/>
      <c r="QEP55" s="87"/>
      <c r="QEQ55" s="87"/>
      <c r="QER55" s="87"/>
      <c r="QES55" s="87"/>
      <c r="QET55" s="87"/>
      <c r="QEU55" s="87"/>
      <c r="QEV55" s="87"/>
      <c r="QEW55" s="87"/>
      <c r="QEX55" s="87"/>
      <c r="QEY55" s="87"/>
      <c r="QEZ55" s="87"/>
      <c r="QFA55" s="87"/>
      <c r="QFB55" s="87"/>
      <c r="QFC55" s="87"/>
      <c r="QFD55" s="87"/>
      <c r="QFE55" s="87"/>
      <c r="QFF55" s="87"/>
      <c r="QFG55" s="87"/>
      <c r="QFH55" s="87"/>
      <c r="QFI55" s="87"/>
      <c r="QFJ55" s="87"/>
      <c r="QFK55" s="87"/>
      <c r="QFL55" s="87"/>
      <c r="QFM55" s="87"/>
      <c r="QFN55" s="87"/>
      <c r="QFO55" s="87"/>
      <c r="QFP55" s="87"/>
      <c r="QFQ55" s="87"/>
      <c r="QFR55" s="87"/>
      <c r="QFS55" s="87"/>
      <c r="QFT55" s="87"/>
      <c r="QFU55" s="87"/>
      <c r="QFV55" s="87"/>
      <c r="QFW55" s="87"/>
      <c r="QFX55" s="87"/>
      <c r="QFY55" s="87"/>
      <c r="QFZ55" s="87"/>
      <c r="QGA55" s="87"/>
      <c r="QGB55" s="87"/>
      <c r="QGC55" s="87"/>
      <c r="QGD55" s="87"/>
      <c r="QGE55" s="87"/>
      <c r="QGF55" s="87"/>
      <c r="QGG55" s="87"/>
      <c r="QGH55" s="87"/>
      <c r="QGI55" s="87"/>
      <c r="QGJ55" s="87"/>
      <c r="QGK55" s="87"/>
      <c r="QGL55" s="87"/>
      <c r="QGM55" s="87"/>
      <c r="QGN55" s="87"/>
      <c r="QGO55" s="87"/>
      <c r="QGP55" s="87"/>
      <c r="QGQ55" s="87"/>
      <c r="QGR55" s="87"/>
      <c r="QGS55" s="87"/>
      <c r="QGT55" s="87"/>
      <c r="QGU55" s="87"/>
      <c r="QGV55" s="87"/>
      <c r="QGW55" s="87"/>
      <c r="QGX55" s="87"/>
      <c r="QGY55" s="87"/>
      <c r="QGZ55" s="87"/>
      <c r="QHA55" s="87"/>
      <c r="QHB55" s="87"/>
      <c r="QHC55" s="87"/>
      <c r="QHD55" s="87"/>
      <c r="QHE55" s="87"/>
      <c r="QHF55" s="87"/>
      <c r="QHG55" s="87"/>
      <c r="QHH55" s="87"/>
      <c r="QHI55" s="87"/>
      <c r="QHJ55" s="87"/>
      <c r="QHK55" s="87"/>
      <c r="QHL55" s="87"/>
      <c r="QHM55" s="87"/>
      <c r="QHN55" s="87"/>
      <c r="QHO55" s="87"/>
      <c r="QHP55" s="87"/>
      <c r="QHQ55" s="87"/>
      <c r="QHR55" s="87"/>
      <c r="QHS55" s="87"/>
      <c r="QHT55" s="87"/>
      <c r="QHU55" s="87"/>
      <c r="QHV55" s="87"/>
      <c r="QHW55" s="87"/>
      <c r="QHX55" s="87"/>
      <c r="QHY55" s="87"/>
      <c r="QHZ55" s="87"/>
      <c r="QIA55" s="87"/>
      <c r="QIB55" s="87"/>
      <c r="QIC55" s="87"/>
      <c r="QID55" s="87"/>
      <c r="QIE55" s="87"/>
      <c r="QIF55" s="87"/>
      <c r="QIG55" s="87"/>
      <c r="QIH55" s="87"/>
      <c r="QII55" s="87"/>
      <c r="QIJ55" s="87"/>
      <c r="QIK55" s="87"/>
      <c r="QIL55" s="87"/>
      <c r="QIM55" s="87"/>
      <c r="QIN55" s="87"/>
      <c r="QIO55" s="87"/>
      <c r="QIP55" s="87"/>
      <c r="QIQ55" s="87"/>
      <c r="QIR55" s="87"/>
      <c r="QIS55" s="87"/>
      <c r="QIT55" s="87"/>
      <c r="QIU55" s="87"/>
      <c r="QIV55" s="87"/>
      <c r="QIW55" s="87"/>
      <c r="QIX55" s="87"/>
      <c r="QIY55" s="87"/>
      <c r="QIZ55" s="87"/>
      <c r="QJA55" s="87"/>
      <c r="QJB55" s="87"/>
      <c r="QJC55" s="87"/>
      <c r="QJD55" s="87"/>
      <c r="QJE55" s="87"/>
      <c r="QJF55" s="87"/>
      <c r="QJG55" s="87"/>
      <c r="QJH55" s="87"/>
      <c r="QJI55" s="87"/>
      <c r="QJJ55" s="87"/>
      <c r="QJK55" s="87"/>
      <c r="QJL55" s="87"/>
      <c r="QJM55" s="87"/>
      <c r="QJN55" s="87"/>
      <c r="QJO55" s="87"/>
      <c r="QJP55" s="87"/>
      <c r="QJQ55" s="87"/>
      <c r="QJR55" s="87"/>
      <c r="QJS55" s="87"/>
      <c r="QJT55" s="87"/>
      <c r="QJU55" s="87"/>
      <c r="QJV55" s="87"/>
      <c r="QJW55" s="87"/>
      <c r="QJX55" s="87"/>
      <c r="QJY55" s="87"/>
      <c r="QJZ55" s="87"/>
      <c r="QKA55" s="87"/>
      <c r="QKB55" s="87"/>
      <c r="QKC55" s="87"/>
      <c r="QKD55" s="87"/>
      <c r="QKE55" s="87"/>
      <c r="QKF55" s="87"/>
      <c r="QKG55" s="87"/>
      <c r="QKH55" s="87"/>
      <c r="QKI55" s="87"/>
      <c r="QKJ55" s="87"/>
      <c r="QKK55" s="87"/>
      <c r="QKL55" s="87"/>
      <c r="QKM55" s="87"/>
      <c r="QKN55" s="87"/>
      <c r="QKO55" s="87"/>
      <c r="QKP55" s="87"/>
      <c r="QKQ55" s="87"/>
      <c r="QKR55" s="87"/>
      <c r="QKS55" s="87"/>
      <c r="QKT55" s="87"/>
      <c r="QKU55" s="87"/>
      <c r="QKV55" s="87"/>
      <c r="QKW55" s="87"/>
      <c r="QKX55" s="87"/>
      <c r="QKY55" s="87"/>
      <c r="QKZ55" s="87"/>
      <c r="QLA55" s="87"/>
      <c r="QLB55" s="87"/>
      <c r="QLC55" s="87"/>
      <c r="QLD55" s="87"/>
      <c r="QLE55" s="87"/>
      <c r="QLF55" s="87"/>
      <c r="QLG55" s="87"/>
      <c r="QLH55" s="87"/>
      <c r="QLI55" s="87"/>
      <c r="QLJ55" s="87"/>
      <c r="QLK55" s="87"/>
      <c r="QLL55" s="87"/>
      <c r="QLM55" s="87"/>
      <c r="QLN55" s="87"/>
      <c r="QLO55" s="87"/>
      <c r="QLP55" s="87"/>
      <c r="QLQ55" s="87"/>
      <c r="QLR55" s="87"/>
      <c r="QLS55" s="87"/>
      <c r="QLT55" s="87"/>
      <c r="QLU55" s="87"/>
      <c r="QLV55" s="87"/>
      <c r="QLW55" s="87"/>
      <c r="QLX55" s="87"/>
      <c r="QLY55" s="87"/>
      <c r="QLZ55" s="87"/>
      <c r="QMA55" s="87"/>
      <c r="QMB55" s="87"/>
      <c r="QMC55" s="87"/>
      <c r="QMD55" s="87"/>
      <c r="QME55" s="87"/>
      <c r="QMF55" s="87"/>
      <c r="QMG55" s="87"/>
      <c r="QMH55" s="87"/>
      <c r="QMI55" s="87"/>
      <c r="QMJ55" s="87"/>
      <c r="QMK55" s="87"/>
      <c r="QML55" s="87"/>
      <c r="QMM55" s="87"/>
      <c r="QMN55" s="87"/>
      <c r="QMO55" s="87"/>
      <c r="QMP55" s="87"/>
      <c r="QMQ55" s="87"/>
      <c r="QMR55" s="87"/>
      <c r="QMS55" s="87"/>
      <c r="QMT55" s="87"/>
      <c r="QMU55" s="87"/>
      <c r="QMV55" s="87"/>
      <c r="QMW55" s="87"/>
      <c r="QMX55" s="87"/>
      <c r="QMY55" s="87"/>
      <c r="QMZ55" s="87"/>
      <c r="QNA55" s="87"/>
      <c r="QNB55" s="87"/>
      <c r="QNC55" s="87"/>
      <c r="QND55" s="87"/>
      <c r="QNE55" s="87"/>
      <c r="QNF55" s="87"/>
      <c r="QNG55" s="87"/>
      <c r="QNH55" s="87"/>
      <c r="QNI55" s="87"/>
      <c r="QNJ55" s="87"/>
      <c r="QNK55" s="87"/>
      <c r="QNL55" s="87"/>
      <c r="QNM55" s="87"/>
      <c r="QNN55" s="87"/>
      <c r="QNO55" s="87"/>
      <c r="QNP55" s="87"/>
      <c r="QNQ55" s="87"/>
      <c r="QNR55" s="87"/>
      <c r="QNS55" s="87"/>
      <c r="QNT55" s="87"/>
      <c r="QNU55" s="87"/>
      <c r="QNV55" s="87"/>
      <c r="QNW55" s="87"/>
      <c r="QNX55" s="87"/>
      <c r="QNY55" s="87"/>
      <c r="QNZ55" s="87"/>
      <c r="QOA55" s="87"/>
      <c r="QOB55" s="87"/>
      <c r="QOC55" s="87"/>
      <c r="QOD55" s="87"/>
      <c r="QOE55" s="87"/>
      <c r="QOF55" s="87"/>
      <c r="QOG55" s="87"/>
      <c r="QOH55" s="87"/>
      <c r="QOI55" s="87"/>
      <c r="QOJ55" s="87"/>
      <c r="QOK55" s="87"/>
      <c r="QOL55" s="87"/>
      <c r="QOM55" s="87"/>
      <c r="QON55" s="87"/>
      <c r="QOO55" s="87"/>
      <c r="QOP55" s="87"/>
      <c r="QOQ55" s="87"/>
      <c r="QOR55" s="87"/>
      <c r="QOS55" s="87"/>
      <c r="QOT55" s="87"/>
      <c r="QOU55" s="87"/>
      <c r="QOV55" s="87"/>
      <c r="QOW55" s="87"/>
      <c r="QOX55" s="87"/>
      <c r="QOY55" s="87"/>
      <c r="QOZ55" s="87"/>
      <c r="QPA55" s="87"/>
      <c r="QPB55" s="87"/>
      <c r="QPC55" s="87"/>
      <c r="QPD55" s="87"/>
      <c r="QPE55" s="87"/>
      <c r="QPF55" s="87"/>
      <c r="QPG55" s="87"/>
      <c r="QPH55" s="87"/>
      <c r="QPI55" s="87"/>
      <c r="QPJ55" s="87"/>
      <c r="QPK55" s="87"/>
      <c r="QPL55" s="87"/>
      <c r="QPM55" s="87"/>
      <c r="QPN55" s="87"/>
      <c r="QPO55" s="87"/>
      <c r="QPP55" s="87"/>
      <c r="QPQ55" s="87"/>
      <c r="QPR55" s="87"/>
      <c r="QPS55" s="87"/>
      <c r="QPT55" s="87"/>
      <c r="QPU55" s="87"/>
      <c r="QPV55" s="87"/>
      <c r="QPW55" s="87"/>
      <c r="QPX55" s="87"/>
      <c r="QPY55" s="87"/>
      <c r="QPZ55" s="87"/>
      <c r="QQA55" s="87"/>
      <c r="QQB55" s="87"/>
      <c r="QQC55" s="87"/>
      <c r="QQD55" s="87"/>
      <c r="QQE55" s="87"/>
      <c r="QQF55" s="87"/>
      <c r="QQG55" s="87"/>
      <c r="QQH55" s="87"/>
      <c r="QQI55" s="87"/>
      <c r="QQJ55" s="87"/>
      <c r="QQK55" s="87"/>
      <c r="QQL55" s="87"/>
      <c r="QQM55" s="87"/>
      <c r="QQN55" s="87"/>
      <c r="QQO55" s="87"/>
      <c r="QQP55" s="87"/>
      <c r="QQQ55" s="87"/>
      <c r="QQR55" s="87"/>
      <c r="QQS55" s="87"/>
      <c r="QQT55" s="87"/>
      <c r="QQU55" s="87"/>
      <c r="QQV55" s="87"/>
      <c r="QQW55" s="87"/>
      <c r="QQX55" s="87"/>
      <c r="QQY55" s="87"/>
      <c r="QQZ55" s="87"/>
      <c r="QRA55" s="87"/>
      <c r="QRB55" s="87"/>
      <c r="QRC55" s="87"/>
      <c r="QRD55" s="87"/>
      <c r="QRE55" s="87"/>
      <c r="QRF55" s="87"/>
      <c r="QRG55" s="87"/>
      <c r="QRH55" s="87"/>
      <c r="QRI55" s="87"/>
      <c r="QRJ55" s="87"/>
      <c r="QRK55" s="87"/>
      <c r="QRL55" s="87"/>
      <c r="QRM55" s="87"/>
      <c r="QRN55" s="87"/>
      <c r="QRO55" s="87"/>
      <c r="QRP55" s="87"/>
      <c r="QRQ55" s="87"/>
      <c r="QRR55" s="87"/>
      <c r="QRS55" s="87"/>
      <c r="QRT55" s="87"/>
      <c r="QRU55" s="87"/>
      <c r="QRV55" s="87"/>
      <c r="QRW55" s="87"/>
      <c r="QRX55" s="87"/>
      <c r="QRY55" s="87"/>
      <c r="QRZ55" s="87"/>
      <c r="QSA55" s="87"/>
      <c r="QSB55" s="87"/>
      <c r="QSC55" s="87"/>
      <c r="QSD55" s="87"/>
      <c r="QSE55" s="87"/>
      <c r="QSF55" s="87"/>
      <c r="QSG55" s="87"/>
      <c r="QSH55" s="87"/>
      <c r="QSI55" s="87"/>
      <c r="QSJ55" s="87"/>
      <c r="QSK55" s="87"/>
      <c r="QSL55" s="87"/>
      <c r="QSM55" s="87"/>
      <c r="QSN55" s="87"/>
      <c r="QSO55" s="87"/>
      <c r="QSP55" s="87"/>
      <c r="QSQ55" s="87"/>
      <c r="QSR55" s="87"/>
      <c r="QSS55" s="87"/>
      <c r="QST55" s="87"/>
      <c r="QSU55" s="87"/>
      <c r="QSV55" s="87"/>
      <c r="QSW55" s="87"/>
      <c r="QSX55" s="87"/>
      <c r="QSY55" s="87"/>
      <c r="QSZ55" s="87"/>
      <c r="QTA55" s="87"/>
      <c r="QTB55" s="87"/>
      <c r="QTC55" s="87"/>
      <c r="QTD55" s="87"/>
      <c r="QTE55" s="87"/>
      <c r="QTF55" s="87"/>
      <c r="QTG55" s="87"/>
      <c r="QTH55" s="87"/>
      <c r="QTI55" s="87"/>
      <c r="QTJ55" s="87"/>
      <c r="QTK55" s="87"/>
      <c r="QTL55" s="87"/>
      <c r="QTM55" s="87"/>
      <c r="QTN55" s="87"/>
      <c r="QTO55" s="87"/>
      <c r="QTP55" s="87"/>
      <c r="QTQ55" s="87"/>
      <c r="QTR55" s="87"/>
      <c r="QTS55" s="87"/>
      <c r="QTT55" s="87"/>
      <c r="QTU55" s="87"/>
      <c r="QTV55" s="87"/>
      <c r="QTW55" s="87"/>
      <c r="QTX55" s="87"/>
      <c r="QTY55" s="87"/>
      <c r="QTZ55" s="87"/>
      <c r="QUA55" s="87"/>
      <c r="QUB55" s="87"/>
      <c r="QUC55" s="87"/>
      <c r="QUD55" s="87"/>
      <c r="QUE55" s="87"/>
      <c r="QUF55" s="87"/>
      <c r="QUG55" s="87"/>
      <c r="QUH55" s="87"/>
      <c r="QUI55" s="87"/>
      <c r="QUJ55" s="87"/>
      <c r="QUK55" s="87"/>
      <c r="QUL55" s="87"/>
      <c r="QUM55" s="87"/>
      <c r="QUN55" s="87"/>
      <c r="QUO55" s="87"/>
      <c r="QUP55" s="87"/>
      <c r="QUQ55" s="87"/>
      <c r="QUR55" s="87"/>
      <c r="QUS55" s="87"/>
      <c r="QUT55" s="87"/>
      <c r="QUU55" s="87"/>
      <c r="QUV55" s="87"/>
      <c r="QUW55" s="87"/>
      <c r="QUX55" s="87"/>
      <c r="QUY55" s="87"/>
      <c r="QUZ55" s="87"/>
      <c r="QVA55" s="87"/>
      <c r="QVB55" s="87"/>
      <c r="QVC55" s="87"/>
      <c r="QVD55" s="87"/>
      <c r="QVE55" s="87"/>
      <c r="QVF55" s="87"/>
      <c r="QVG55" s="87"/>
      <c r="QVH55" s="87"/>
      <c r="QVI55" s="87"/>
      <c r="QVJ55" s="87"/>
      <c r="QVK55" s="87"/>
      <c r="QVL55" s="87"/>
      <c r="QVM55" s="87"/>
      <c r="QVN55" s="87"/>
      <c r="QVO55" s="87"/>
      <c r="QVP55" s="87"/>
      <c r="QVQ55" s="87"/>
      <c r="QVR55" s="87"/>
      <c r="QVS55" s="87"/>
      <c r="QVT55" s="87"/>
      <c r="QVU55" s="87"/>
      <c r="QVV55" s="87"/>
      <c r="QVW55" s="87"/>
      <c r="QVX55" s="87"/>
      <c r="QVY55" s="87"/>
      <c r="QVZ55" s="87"/>
      <c r="QWA55" s="87"/>
      <c r="QWB55" s="87"/>
      <c r="QWC55" s="87"/>
      <c r="QWD55" s="87"/>
      <c r="QWE55" s="87"/>
      <c r="QWF55" s="87"/>
      <c r="QWG55" s="87"/>
      <c r="QWH55" s="87"/>
      <c r="QWI55" s="87"/>
      <c r="QWJ55" s="87"/>
      <c r="QWK55" s="87"/>
      <c r="QWL55" s="87"/>
      <c r="QWM55" s="87"/>
      <c r="QWN55" s="87"/>
      <c r="QWO55" s="87"/>
      <c r="QWP55" s="87"/>
      <c r="QWQ55" s="87"/>
      <c r="QWR55" s="87"/>
      <c r="QWS55" s="87"/>
      <c r="QWT55" s="87"/>
      <c r="QWU55" s="87"/>
      <c r="QWV55" s="87"/>
      <c r="QWW55" s="87"/>
      <c r="QWX55" s="87"/>
      <c r="QWY55" s="87"/>
      <c r="QWZ55" s="87"/>
      <c r="QXA55" s="87"/>
      <c r="QXB55" s="87"/>
      <c r="QXC55" s="87"/>
      <c r="QXD55" s="87"/>
      <c r="QXE55" s="87"/>
      <c r="QXF55" s="87"/>
      <c r="QXG55" s="87"/>
      <c r="QXH55" s="87"/>
      <c r="QXI55" s="87"/>
      <c r="QXJ55" s="87"/>
      <c r="QXK55" s="87"/>
      <c r="QXL55" s="87"/>
      <c r="QXM55" s="87"/>
      <c r="QXN55" s="87"/>
      <c r="QXO55" s="87"/>
      <c r="QXP55" s="87"/>
      <c r="QXQ55" s="87"/>
      <c r="QXR55" s="87"/>
      <c r="QXS55" s="87"/>
      <c r="QXT55" s="87"/>
      <c r="QXU55" s="87"/>
      <c r="QXV55" s="87"/>
      <c r="QXW55" s="87"/>
      <c r="QXX55" s="87"/>
      <c r="QXY55" s="87"/>
      <c r="QXZ55" s="87"/>
      <c r="QYA55" s="87"/>
      <c r="QYB55" s="87"/>
      <c r="QYC55" s="87"/>
      <c r="QYD55" s="87"/>
      <c r="QYE55" s="87"/>
      <c r="QYF55" s="87"/>
      <c r="QYG55" s="87"/>
      <c r="QYH55" s="87"/>
      <c r="QYI55" s="87"/>
      <c r="QYJ55" s="87"/>
      <c r="QYK55" s="87"/>
      <c r="QYL55" s="87"/>
      <c r="QYM55" s="87"/>
      <c r="QYN55" s="87"/>
      <c r="QYO55" s="87"/>
      <c r="QYP55" s="87"/>
      <c r="QYQ55" s="87"/>
      <c r="QYR55" s="87"/>
      <c r="QYS55" s="87"/>
      <c r="QYT55" s="87"/>
      <c r="QYU55" s="87"/>
      <c r="QYV55" s="87"/>
      <c r="QYW55" s="87"/>
      <c r="QYX55" s="87"/>
      <c r="QYY55" s="87"/>
      <c r="QYZ55" s="87"/>
      <c r="QZA55" s="87"/>
      <c r="QZB55" s="87"/>
      <c r="QZC55" s="87"/>
      <c r="QZD55" s="87"/>
      <c r="QZE55" s="87"/>
      <c r="QZF55" s="87"/>
      <c r="QZG55" s="87"/>
      <c r="QZH55" s="87"/>
      <c r="QZI55" s="87"/>
      <c r="QZJ55" s="87"/>
      <c r="QZK55" s="87"/>
      <c r="QZL55" s="87"/>
      <c r="QZM55" s="87"/>
      <c r="QZN55" s="87"/>
      <c r="QZO55" s="87"/>
      <c r="QZP55" s="87"/>
      <c r="QZQ55" s="87"/>
      <c r="QZR55" s="87"/>
      <c r="QZS55" s="87"/>
      <c r="QZT55" s="87"/>
      <c r="QZU55" s="87"/>
      <c r="QZV55" s="87"/>
      <c r="QZW55" s="87"/>
      <c r="QZX55" s="87"/>
      <c r="QZY55" s="87"/>
      <c r="QZZ55" s="87"/>
      <c r="RAA55" s="87"/>
      <c r="RAB55" s="87"/>
      <c r="RAC55" s="87"/>
      <c r="RAD55" s="87"/>
      <c r="RAE55" s="87"/>
      <c r="RAF55" s="87"/>
      <c r="RAG55" s="87"/>
      <c r="RAH55" s="87"/>
      <c r="RAI55" s="87"/>
      <c r="RAJ55" s="87"/>
      <c r="RAK55" s="87"/>
      <c r="RAL55" s="87"/>
      <c r="RAM55" s="87"/>
      <c r="RAN55" s="87"/>
      <c r="RAO55" s="87"/>
      <c r="RAP55" s="87"/>
      <c r="RAQ55" s="87"/>
      <c r="RAR55" s="87"/>
      <c r="RAS55" s="87"/>
      <c r="RAT55" s="87"/>
      <c r="RAU55" s="87"/>
      <c r="RAV55" s="87"/>
      <c r="RAW55" s="87"/>
      <c r="RAX55" s="87"/>
      <c r="RAY55" s="87"/>
      <c r="RAZ55" s="87"/>
      <c r="RBA55" s="87"/>
      <c r="RBB55" s="87"/>
      <c r="RBC55" s="87"/>
      <c r="RBD55" s="87"/>
      <c r="RBE55" s="87"/>
      <c r="RBF55" s="87"/>
      <c r="RBG55" s="87"/>
      <c r="RBH55" s="87"/>
      <c r="RBI55" s="87"/>
      <c r="RBJ55" s="87"/>
      <c r="RBK55" s="87"/>
      <c r="RBL55" s="87"/>
      <c r="RBM55" s="87"/>
      <c r="RBN55" s="87"/>
      <c r="RBO55" s="87"/>
      <c r="RBP55" s="87"/>
      <c r="RBQ55" s="87"/>
      <c r="RBR55" s="87"/>
      <c r="RBS55" s="87"/>
      <c r="RBT55" s="87"/>
      <c r="RBU55" s="87"/>
      <c r="RBV55" s="87"/>
      <c r="RBW55" s="87"/>
      <c r="RBX55" s="87"/>
      <c r="RBY55" s="87"/>
      <c r="RBZ55" s="87"/>
      <c r="RCA55" s="87"/>
      <c r="RCB55" s="87"/>
      <c r="RCC55" s="87"/>
      <c r="RCD55" s="87"/>
      <c r="RCE55" s="87"/>
      <c r="RCF55" s="87"/>
      <c r="RCG55" s="87"/>
      <c r="RCH55" s="87"/>
      <c r="RCI55" s="87"/>
      <c r="RCJ55" s="87"/>
      <c r="RCK55" s="87"/>
      <c r="RCL55" s="87"/>
      <c r="RCM55" s="87"/>
      <c r="RCN55" s="87"/>
      <c r="RCO55" s="87"/>
      <c r="RCP55" s="87"/>
      <c r="RCQ55" s="87"/>
      <c r="RCR55" s="87"/>
      <c r="RCS55" s="87"/>
      <c r="RCT55" s="87"/>
      <c r="RCU55" s="87"/>
      <c r="RCV55" s="87"/>
      <c r="RCW55" s="87"/>
      <c r="RCX55" s="87"/>
      <c r="RCY55" s="87"/>
      <c r="RCZ55" s="87"/>
      <c r="RDA55" s="87"/>
      <c r="RDB55" s="87"/>
      <c r="RDC55" s="87"/>
      <c r="RDD55" s="87"/>
      <c r="RDE55" s="87"/>
      <c r="RDF55" s="87"/>
      <c r="RDG55" s="87"/>
      <c r="RDH55" s="87"/>
      <c r="RDI55" s="87"/>
      <c r="RDJ55" s="87"/>
      <c r="RDK55" s="87"/>
      <c r="RDL55" s="87"/>
      <c r="RDM55" s="87"/>
      <c r="RDN55" s="87"/>
      <c r="RDO55" s="87"/>
      <c r="RDP55" s="87"/>
      <c r="RDQ55" s="87"/>
      <c r="RDR55" s="87"/>
      <c r="RDS55" s="87"/>
      <c r="RDT55" s="87"/>
      <c r="RDU55" s="87"/>
      <c r="RDV55" s="87"/>
      <c r="RDW55" s="87"/>
      <c r="RDX55" s="87"/>
      <c r="RDY55" s="87"/>
      <c r="RDZ55" s="87"/>
      <c r="REA55" s="87"/>
      <c r="REB55" s="87"/>
      <c r="REC55" s="87"/>
      <c r="RED55" s="87"/>
      <c r="REE55" s="87"/>
      <c r="REF55" s="87"/>
      <c r="REG55" s="87"/>
      <c r="REH55" s="87"/>
      <c r="REI55" s="87"/>
      <c r="REJ55" s="87"/>
      <c r="REK55" s="87"/>
      <c r="REL55" s="87"/>
      <c r="REM55" s="87"/>
      <c r="REN55" s="87"/>
      <c r="REO55" s="87"/>
      <c r="REP55" s="87"/>
      <c r="REQ55" s="87"/>
      <c r="RER55" s="87"/>
      <c r="RES55" s="87"/>
      <c r="RET55" s="87"/>
      <c r="REU55" s="87"/>
      <c r="REV55" s="87"/>
      <c r="REW55" s="87"/>
      <c r="REX55" s="87"/>
      <c r="REY55" s="87"/>
      <c r="REZ55" s="87"/>
      <c r="RFA55" s="87"/>
      <c r="RFB55" s="87"/>
      <c r="RFC55" s="87"/>
      <c r="RFD55" s="87"/>
      <c r="RFE55" s="87"/>
      <c r="RFF55" s="87"/>
      <c r="RFG55" s="87"/>
      <c r="RFH55" s="87"/>
      <c r="RFI55" s="87"/>
      <c r="RFJ55" s="87"/>
      <c r="RFK55" s="87"/>
      <c r="RFL55" s="87"/>
      <c r="RFM55" s="87"/>
      <c r="RFN55" s="87"/>
      <c r="RFO55" s="87"/>
      <c r="RFP55" s="87"/>
      <c r="RFQ55" s="87"/>
      <c r="RFR55" s="87"/>
      <c r="RFS55" s="87"/>
      <c r="RFT55" s="87"/>
      <c r="RFU55" s="87"/>
      <c r="RFV55" s="87"/>
      <c r="RFW55" s="87"/>
      <c r="RFX55" s="87"/>
      <c r="RFY55" s="87"/>
      <c r="RFZ55" s="87"/>
      <c r="RGA55" s="87"/>
      <c r="RGB55" s="87"/>
      <c r="RGC55" s="87"/>
      <c r="RGD55" s="87"/>
      <c r="RGE55" s="87"/>
      <c r="RGF55" s="87"/>
      <c r="RGG55" s="87"/>
      <c r="RGH55" s="87"/>
      <c r="RGI55" s="87"/>
      <c r="RGJ55" s="87"/>
      <c r="RGK55" s="87"/>
      <c r="RGL55" s="87"/>
      <c r="RGM55" s="87"/>
      <c r="RGN55" s="87"/>
      <c r="RGO55" s="87"/>
      <c r="RGP55" s="87"/>
      <c r="RGQ55" s="87"/>
      <c r="RGR55" s="87"/>
      <c r="RGS55" s="87"/>
      <c r="RGT55" s="87"/>
      <c r="RGU55" s="87"/>
      <c r="RGV55" s="87"/>
      <c r="RGW55" s="87"/>
      <c r="RGX55" s="87"/>
      <c r="RGY55" s="87"/>
      <c r="RGZ55" s="87"/>
      <c r="RHA55" s="87"/>
      <c r="RHB55" s="87"/>
      <c r="RHC55" s="87"/>
      <c r="RHD55" s="87"/>
      <c r="RHE55" s="87"/>
      <c r="RHF55" s="87"/>
      <c r="RHG55" s="87"/>
      <c r="RHH55" s="87"/>
      <c r="RHI55" s="87"/>
      <c r="RHJ55" s="87"/>
      <c r="RHK55" s="87"/>
      <c r="RHL55" s="87"/>
      <c r="RHM55" s="87"/>
      <c r="RHN55" s="87"/>
      <c r="RHO55" s="87"/>
      <c r="RHP55" s="87"/>
      <c r="RHQ55" s="87"/>
      <c r="RHR55" s="87"/>
      <c r="RHS55" s="87"/>
      <c r="RHT55" s="87"/>
      <c r="RHU55" s="87"/>
      <c r="RHV55" s="87"/>
      <c r="RHW55" s="87"/>
      <c r="RHX55" s="87"/>
      <c r="RHY55" s="87"/>
      <c r="RHZ55" s="87"/>
      <c r="RIA55" s="87"/>
      <c r="RIB55" s="87"/>
      <c r="RIC55" s="87"/>
      <c r="RID55" s="87"/>
      <c r="RIE55" s="87"/>
      <c r="RIF55" s="87"/>
      <c r="RIG55" s="87"/>
      <c r="RIH55" s="87"/>
      <c r="RII55" s="87"/>
      <c r="RIJ55" s="87"/>
      <c r="RIK55" s="87"/>
      <c r="RIL55" s="87"/>
      <c r="RIM55" s="87"/>
      <c r="RIN55" s="87"/>
      <c r="RIO55" s="87"/>
      <c r="RIP55" s="87"/>
      <c r="RIQ55" s="87"/>
      <c r="RIR55" s="87"/>
      <c r="RIS55" s="87"/>
      <c r="RIT55" s="87"/>
      <c r="RIU55" s="87"/>
      <c r="RIV55" s="87"/>
      <c r="RIW55" s="87"/>
      <c r="RIX55" s="87"/>
      <c r="RIY55" s="87"/>
      <c r="RIZ55" s="87"/>
      <c r="RJA55" s="87"/>
      <c r="RJB55" s="87"/>
      <c r="RJC55" s="87"/>
      <c r="RJD55" s="87"/>
      <c r="RJE55" s="87"/>
      <c r="RJF55" s="87"/>
      <c r="RJG55" s="87"/>
      <c r="RJH55" s="87"/>
      <c r="RJI55" s="87"/>
      <c r="RJJ55" s="87"/>
      <c r="RJK55" s="87"/>
      <c r="RJL55" s="87"/>
      <c r="RJM55" s="87"/>
      <c r="RJN55" s="87"/>
      <c r="RJO55" s="87"/>
      <c r="RJP55" s="87"/>
      <c r="RJQ55" s="87"/>
      <c r="RJR55" s="87"/>
      <c r="RJS55" s="87"/>
      <c r="RJT55" s="87"/>
      <c r="RJU55" s="87"/>
      <c r="RJV55" s="87"/>
      <c r="RJW55" s="87"/>
      <c r="RJX55" s="87"/>
      <c r="RJY55" s="87"/>
      <c r="RJZ55" s="87"/>
      <c r="RKA55" s="87"/>
      <c r="RKB55" s="87"/>
      <c r="RKC55" s="87"/>
      <c r="RKD55" s="87"/>
      <c r="RKE55" s="87"/>
      <c r="RKF55" s="87"/>
      <c r="RKG55" s="87"/>
      <c r="RKH55" s="87"/>
      <c r="RKI55" s="87"/>
      <c r="RKJ55" s="87"/>
      <c r="RKK55" s="87"/>
      <c r="RKL55" s="87"/>
      <c r="RKM55" s="87"/>
      <c r="RKN55" s="87"/>
      <c r="RKO55" s="87"/>
      <c r="RKP55" s="87"/>
      <c r="RKQ55" s="87"/>
      <c r="RKR55" s="87"/>
      <c r="RKS55" s="87"/>
      <c r="RKT55" s="87"/>
      <c r="RKU55" s="87"/>
      <c r="RKV55" s="87"/>
      <c r="RKW55" s="87"/>
      <c r="RKX55" s="87"/>
      <c r="RKY55" s="87"/>
      <c r="RKZ55" s="87"/>
      <c r="RLA55" s="87"/>
      <c r="RLB55" s="87"/>
      <c r="RLC55" s="87"/>
      <c r="RLD55" s="87"/>
      <c r="RLE55" s="87"/>
      <c r="RLF55" s="87"/>
      <c r="RLG55" s="87"/>
      <c r="RLH55" s="87"/>
      <c r="RLI55" s="87"/>
      <c r="RLJ55" s="87"/>
      <c r="RLK55" s="87"/>
      <c r="RLL55" s="87"/>
      <c r="RLM55" s="87"/>
      <c r="RLN55" s="87"/>
      <c r="RLO55" s="87"/>
      <c r="RLP55" s="87"/>
      <c r="RLQ55" s="87"/>
      <c r="RLR55" s="87"/>
      <c r="RLS55" s="87"/>
      <c r="RLT55" s="87"/>
      <c r="RLU55" s="87"/>
      <c r="RLV55" s="87"/>
      <c r="RLW55" s="87"/>
      <c r="RLX55" s="87"/>
      <c r="RLY55" s="87"/>
      <c r="RLZ55" s="87"/>
      <c r="RMA55" s="87"/>
      <c r="RMB55" s="87"/>
      <c r="RMC55" s="87"/>
      <c r="RMD55" s="87"/>
      <c r="RME55" s="87"/>
      <c r="RMF55" s="87"/>
      <c r="RMG55" s="87"/>
      <c r="RMH55" s="87"/>
      <c r="RMI55" s="87"/>
      <c r="RMJ55" s="87"/>
      <c r="RMK55" s="87"/>
      <c r="RML55" s="87"/>
      <c r="RMM55" s="87"/>
      <c r="RMN55" s="87"/>
      <c r="RMO55" s="87"/>
      <c r="RMP55" s="87"/>
      <c r="RMQ55" s="87"/>
      <c r="RMR55" s="87"/>
      <c r="RMS55" s="87"/>
      <c r="RMT55" s="87"/>
      <c r="RMU55" s="87"/>
      <c r="RMV55" s="87"/>
      <c r="RMW55" s="87"/>
      <c r="RMX55" s="87"/>
      <c r="RMY55" s="87"/>
      <c r="RMZ55" s="87"/>
      <c r="RNA55" s="87"/>
      <c r="RNB55" s="87"/>
      <c r="RNC55" s="87"/>
      <c r="RND55" s="87"/>
      <c r="RNE55" s="87"/>
      <c r="RNF55" s="87"/>
      <c r="RNG55" s="87"/>
      <c r="RNH55" s="87"/>
      <c r="RNI55" s="87"/>
      <c r="RNJ55" s="87"/>
      <c r="RNK55" s="87"/>
      <c r="RNL55" s="87"/>
      <c r="RNM55" s="87"/>
      <c r="RNN55" s="87"/>
      <c r="RNO55" s="87"/>
      <c r="RNP55" s="87"/>
      <c r="RNQ55" s="87"/>
      <c r="RNR55" s="87"/>
      <c r="RNS55" s="87"/>
      <c r="RNT55" s="87"/>
      <c r="RNU55" s="87"/>
      <c r="RNV55" s="87"/>
      <c r="RNW55" s="87"/>
      <c r="RNX55" s="87"/>
      <c r="RNY55" s="87"/>
      <c r="RNZ55" s="87"/>
      <c r="ROA55" s="87"/>
      <c r="ROB55" s="87"/>
      <c r="ROC55" s="87"/>
      <c r="ROD55" s="87"/>
      <c r="ROE55" s="87"/>
      <c r="ROF55" s="87"/>
      <c r="ROG55" s="87"/>
      <c r="ROH55" s="87"/>
      <c r="ROI55" s="87"/>
      <c r="ROJ55" s="87"/>
      <c r="ROK55" s="87"/>
      <c r="ROL55" s="87"/>
      <c r="ROM55" s="87"/>
      <c r="RON55" s="87"/>
      <c r="ROO55" s="87"/>
      <c r="ROP55" s="87"/>
      <c r="ROQ55" s="87"/>
      <c r="ROR55" s="87"/>
      <c r="ROS55" s="87"/>
      <c r="ROT55" s="87"/>
      <c r="ROU55" s="87"/>
      <c r="ROV55" s="87"/>
      <c r="ROW55" s="87"/>
      <c r="ROX55" s="87"/>
      <c r="ROY55" s="87"/>
      <c r="ROZ55" s="87"/>
      <c r="RPA55" s="87"/>
      <c r="RPB55" s="87"/>
      <c r="RPC55" s="87"/>
      <c r="RPD55" s="87"/>
      <c r="RPE55" s="87"/>
      <c r="RPF55" s="87"/>
      <c r="RPG55" s="87"/>
      <c r="RPH55" s="87"/>
      <c r="RPI55" s="87"/>
      <c r="RPJ55" s="87"/>
      <c r="RPK55" s="87"/>
      <c r="RPL55" s="87"/>
      <c r="RPM55" s="87"/>
      <c r="RPN55" s="87"/>
      <c r="RPO55" s="87"/>
      <c r="RPP55" s="87"/>
      <c r="RPQ55" s="87"/>
      <c r="RPR55" s="87"/>
      <c r="RPS55" s="87"/>
      <c r="RPT55" s="87"/>
      <c r="RPU55" s="87"/>
      <c r="RPV55" s="87"/>
      <c r="RPW55" s="87"/>
      <c r="RPX55" s="87"/>
      <c r="RPY55" s="87"/>
      <c r="RPZ55" s="87"/>
      <c r="RQA55" s="87"/>
      <c r="RQB55" s="87"/>
      <c r="RQC55" s="87"/>
      <c r="RQD55" s="87"/>
      <c r="RQE55" s="87"/>
      <c r="RQF55" s="87"/>
      <c r="RQG55" s="87"/>
      <c r="RQH55" s="87"/>
      <c r="RQI55" s="87"/>
      <c r="RQJ55" s="87"/>
      <c r="RQK55" s="87"/>
      <c r="RQL55" s="87"/>
      <c r="RQM55" s="87"/>
      <c r="RQN55" s="87"/>
      <c r="RQO55" s="87"/>
      <c r="RQP55" s="87"/>
      <c r="RQQ55" s="87"/>
      <c r="RQR55" s="87"/>
      <c r="RQS55" s="87"/>
      <c r="RQT55" s="87"/>
      <c r="RQU55" s="87"/>
      <c r="RQV55" s="87"/>
      <c r="RQW55" s="87"/>
      <c r="RQX55" s="87"/>
      <c r="RQY55" s="87"/>
      <c r="RQZ55" s="87"/>
      <c r="RRA55" s="87"/>
      <c r="RRB55" s="87"/>
      <c r="RRC55" s="87"/>
      <c r="RRD55" s="87"/>
      <c r="RRE55" s="87"/>
      <c r="RRF55" s="87"/>
      <c r="RRG55" s="87"/>
      <c r="RRH55" s="87"/>
      <c r="RRI55" s="87"/>
      <c r="RRJ55" s="87"/>
      <c r="RRK55" s="87"/>
      <c r="RRL55" s="87"/>
      <c r="RRM55" s="87"/>
      <c r="RRN55" s="87"/>
      <c r="RRO55" s="87"/>
      <c r="RRP55" s="87"/>
      <c r="RRQ55" s="87"/>
      <c r="RRR55" s="87"/>
      <c r="RRS55" s="87"/>
      <c r="RRT55" s="87"/>
      <c r="RRU55" s="87"/>
      <c r="RRV55" s="87"/>
      <c r="RRW55" s="87"/>
      <c r="RRX55" s="87"/>
      <c r="RRY55" s="87"/>
      <c r="RRZ55" s="87"/>
      <c r="RSA55" s="87"/>
      <c r="RSB55" s="87"/>
      <c r="RSC55" s="87"/>
      <c r="RSD55" s="87"/>
      <c r="RSE55" s="87"/>
      <c r="RSF55" s="87"/>
      <c r="RSG55" s="87"/>
      <c r="RSH55" s="87"/>
      <c r="RSI55" s="87"/>
      <c r="RSJ55" s="87"/>
      <c r="RSK55" s="87"/>
      <c r="RSL55" s="87"/>
      <c r="RSM55" s="87"/>
      <c r="RSN55" s="87"/>
      <c r="RSO55" s="87"/>
      <c r="RSP55" s="87"/>
      <c r="RSQ55" s="87"/>
      <c r="RSR55" s="87"/>
      <c r="RSS55" s="87"/>
      <c r="RST55" s="87"/>
      <c r="RSU55" s="87"/>
      <c r="RSV55" s="87"/>
      <c r="RSW55" s="87"/>
      <c r="RSX55" s="87"/>
      <c r="RSY55" s="87"/>
      <c r="RSZ55" s="87"/>
      <c r="RTA55" s="87"/>
      <c r="RTB55" s="87"/>
      <c r="RTC55" s="87"/>
      <c r="RTD55" s="87"/>
      <c r="RTE55" s="87"/>
      <c r="RTF55" s="87"/>
      <c r="RTG55" s="87"/>
      <c r="RTH55" s="87"/>
      <c r="RTI55" s="87"/>
      <c r="RTJ55" s="87"/>
      <c r="RTK55" s="87"/>
      <c r="RTL55" s="87"/>
      <c r="RTM55" s="87"/>
      <c r="RTN55" s="87"/>
      <c r="RTO55" s="87"/>
      <c r="RTP55" s="87"/>
      <c r="RTQ55" s="87"/>
      <c r="RTR55" s="87"/>
      <c r="RTS55" s="87"/>
      <c r="RTT55" s="87"/>
      <c r="RTU55" s="87"/>
      <c r="RTV55" s="87"/>
      <c r="RTW55" s="87"/>
      <c r="RTX55" s="87"/>
      <c r="RTY55" s="87"/>
      <c r="RTZ55" s="87"/>
      <c r="RUA55" s="87"/>
      <c r="RUB55" s="87"/>
      <c r="RUC55" s="87"/>
      <c r="RUD55" s="87"/>
      <c r="RUE55" s="87"/>
      <c r="RUF55" s="87"/>
      <c r="RUG55" s="87"/>
      <c r="RUH55" s="87"/>
      <c r="RUI55" s="87"/>
      <c r="RUJ55" s="87"/>
      <c r="RUK55" s="87"/>
      <c r="RUL55" s="87"/>
      <c r="RUM55" s="87"/>
      <c r="RUN55" s="87"/>
      <c r="RUO55" s="87"/>
      <c r="RUP55" s="87"/>
      <c r="RUQ55" s="87"/>
      <c r="RUR55" s="87"/>
      <c r="RUS55" s="87"/>
      <c r="RUT55" s="87"/>
      <c r="RUU55" s="87"/>
      <c r="RUV55" s="87"/>
      <c r="RUW55" s="87"/>
      <c r="RUX55" s="87"/>
      <c r="RUY55" s="87"/>
      <c r="RUZ55" s="87"/>
      <c r="RVA55" s="87"/>
      <c r="RVB55" s="87"/>
      <c r="RVC55" s="87"/>
      <c r="RVD55" s="87"/>
      <c r="RVE55" s="87"/>
      <c r="RVF55" s="87"/>
      <c r="RVG55" s="87"/>
      <c r="RVH55" s="87"/>
      <c r="RVI55" s="87"/>
      <c r="RVJ55" s="87"/>
      <c r="RVK55" s="87"/>
      <c r="RVL55" s="87"/>
      <c r="RVM55" s="87"/>
      <c r="RVN55" s="87"/>
      <c r="RVO55" s="87"/>
      <c r="RVP55" s="87"/>
      <c r="RVQ55" s="87"/>
      <c r="RVR55" s="87"/>
      <c r="RVS55" s="87"/>
      <c r="RVT55" s="87"/>
      <c r="RVU55" s="87"/>
      <c r="RVV55" s="87"/>
      <c r="RVW55" s="87"/>
      <c r="RVX55" s="87"/>
      <c r="RVY55" s="87"/>
      <c r="RVZ55" s="87"/>
      <c r="RWA55" s="87"/>
      <c r="RWB55" s="87"/>
      <c r="RWC55" s="87"/>
      <c r="RWD55" s="87"/>
      <c r="RWE55" s="87"/>
      <c r="RWF55" s="87"/>
      <c r="RWG55" s="87"/>
      <c r="RWH55" s="87"/>
      <c r="RWI55" s="87"/>
      <c r="RWJ55" s="87"/>
      <c r="RWK55" s="87"/>
      <c r="RWL55" s="87"/>
      <c r="RWM55" s="87"/>
      <c r="RWN55" s="87"/>
      <c r="RWO55" s="87"/>
      <c r="RWP55" s="87"/>
      <c r="RWQ55" s="87"/>
      <c r="RWR55" s="87"/>
      <c r="RWS55" s="87"/>
      <c r="RWT55" s="87"/>
      <c r="RWU55" s="87"/>
      <c r="RWV55" s="87"/>
      <c r="RWW55" s="87"/>
      <c r="RWX55" s="87"/>
      <c r="RWY55" s="87"/>
      <c r="RWZ55" s="87"/>
      <c r="RXA55" s="87"/>
      <c r="RXB55" s="87"/>
      <c r="RXC55" s="87"/>
      <c r="RXD55" s="87"/>
      <c r="RXE55" s="87"/>
      <c r="RXF55" s="87"/>
      <c r="RXG55" s="87"/>
      <c r="RXH55" s="87"/>
      <c r="RXI55" s="87"/>
      <c r="RXJ55" s="87"/>
      <c r="RXK55" s="87"/>
      <c r="RXL55" s="87"/>
      <c r="RXM55" s="87"/>
      <c r="RXN55" s="87"/>
      <c r="RXO55" s="87"/>
      <c r="RXP55" s="87"/>
      <c r="RXQ55" s="87"/>
      <c r="RXR55" s="87"/>
      <c r="RXS55" s="87"/>
      <c r="RXT55" s="87"/>
      <c r="RXU55" s="87"/>
      <c r="RXV55" s="87"/>
      <c r="RXW55" s="87"/>
      <c r="RXX55" s="87"/>
      <c r="RXY55" s="87"/>
      <c r="RXZ55" s="87"/>
      <c r="RYA55" s="87"/>
      <c r="RYB55" s="87"/>
      <c r="RYC55" s="87"/>
      <c r="RYD55" s="87"/>
      <c r="RYE55" s="87"/>
      <c r="RYF55" s="87"/>
      <c r="RYG55" s="87"/>
      <c r="RYH55" s="87"/>
      <c r="RYI55" s="87"/>
      <c r="RYJ55" s="87"/>
      <c r="RYK55" s="87"/>
      <c r="RYL55" s="87"/>
      <c r="RYM55" s="87"/>
      <c r="RYN55" s="87"/>
      <c r="RYO55" s="87"/>
      <c r="RYP55" s="87"/>
      <c r="RYQ55" s="87"/>
      <c r="RYR55" s="87"/>
      <c r="RYS55" s="87"/>
      <c r="RYT55" s="87"/>
      <c r="RYU55" s="87"/>
      <c r="RYV55" s="87"/>
      <c r="RYW55" s="87"/>
      <c r="RYX55" s="87"/>
      <c r="RYY55" s="87"/>
      <c r="RYZ55" s="87"/>
      <c r="RZA55" s="87"/>
      <c r="RZB55" s="87"/>
      <c r="RZC55" s="87"/>
      <c r="RZD55" s="87"/>
      <c r="RZE55" s="87"/>
      <c r="RZF55" s="87"/>
      <c r="RZG55" s="87"/>
      <c r="RZH55" s="87"/>
      <c r="RZI55" s="87"/>
      <c r="RZJ55" s="87"/>
      <c r="RZK55" s="87"/>
      <c r="RZL55" s="87"/>
      <c r="RZM55" s="87"/>
      <c r="RZN55" s="87"/>
      <c r="RZO55" s="87"/>
      <c r="RZP55" s="87"/>
      <c r="RZQ55" s="87"/>
      <c r="RZR55" s="87"/>
      <c r="RZS55" s="87"/>
      <c r="RZT55" s="87"/>
      <c r="RZU55" s="87"/>
      <c r="RZV55" s="87"/>
      <c r="RZW55" s="87"/>
      <c r="RZX55" s="87"/>
      <c r="RZY55" s="87"/>
      <c r="RZZ55" s="87"/>
      <c r="SAA55" s="87"/>
      <c r="SAB55" s="87"/>
      <c r="SAC55" s="87"/>
      <c r="SAD55" s="87"/>
      <c r="SAE55" s="87"/>
      <c r="SAF55" s="87"/>
      <c r="SAG55" s="87"/>
      <c r="SAH55" s="87"/>
      <c r="SAI55" s="87"/>
      <c r="SAJ55" s="87"/>
      <c r="SAK55" s="87"/>
      <c r="SAL55" s="87"/>
      <c r="SAM55" s="87"/>
      <c r="SAN55" s="87"/>
      <c r="SAO55" s="87"/>
      <c r="SAP55" s="87"/>
      <c r="SAQ55" s="87"/>
      <c r="SAR55" s="87"/>
      <c r="SAS55" s="87"/>
      <c r="SAT55" s="87"/>
      <c r="SAU55" s="87"/>
      <c r="SAV55" s="87"/>
      <c r="SAW55" s="87"/>
      <c r="SAX55" s="87"/>
      <c r="SAY55" s="87"/>
      <c r="SAZ55" s="87"/>
      <c r="SBA55" s="87"/>
      <c r="SBB55" s="87"/>
      <c r="SBC55" s="87"/>
      <c r="SBD55" s="87"/>
      <c r="SBE55" s="87"/>
      <c r="SBF55" s="87"/>
      <c r="SBG55" s="87"/>
      <c r="SBH55" s="87"/>
      <c r="SBI55" s="87"/>
      <c r="SBJ55" s="87"/>
      <c r="SBK55" s="87"/>
      <c r="SBL55" s="87"/>
      <c r="SBM55" s="87"/>
      <c r="SBN55" s="87"/>
      <c r="SBO55" s="87"/>
      <c r="SBP55" s="87"/>
      <c r="SBQ55" s="87"/>
      <c r="SBR55" s="87"/>
      <c r="SBS55" s="87"/>
      <c r="SBT55" s="87"/>
      <c r="SBU55" s="87"/>
      <c r="SBV55" s="87"/>
      <c r="SBW55" s="87"/>
      <c r="SBX55" s="87"/>
      <c r="SBY55" s="87"/>
      <c r="SBZ55" s="87"/>
      <c r="SCA55" s="87"/>
      <c r="SCB55" s="87"/>
      <c r="SCC55" s="87"/>
      <c r="SCD55" s="87"/>
      <c r="SCE55" s="87"/>
      <c r="SCF55" s="87"/>
      <c r="SCG55" s="87"/>
      <c r="SCH55" s="87"/>
      <c r="SCI55" s="87"/>
      <c r="SCJ55" s="87"/>
      <c r="SCK55" s="87"/>
      <c r="SCL55" s="87"/>
      <c r="SCM55" s="87"/>
      <c r="SCN55" s="87"/>
      <c r="SCO55" s="87"/>
      <c r="SCP55" s="87"/>
      <c r="SCQ55" s="87"/>
      <c r="SCR55" s="87"/>
      <c r="SCS55" s="87"/>
      <c r="SCT55" s="87"/>
      <c r="SCU55" s="87"/>
      <c r="SCV55" s="87"/>
      <c r="SCW55" s="87"/>
      <c r="SCX55" s="87"/>
      <c r="SCY55" s="87"/>
      <c r="SCZ55" s="87"/>
      <c r="SDA55" s="87"/>
      <c r="SDB55" s="87"/>
      <c r="SDC55" s="87"/>
      <c r="SDD55" s="87"/>
      <c r="SDE55" s="87"/>
      <c r="SDF55" s="87"/>
      <c r="SDG55" s="87"/>
      <c r="SDH55" s="87"/>
      <c r="SDI55" s="87"/>
      <c r="SDJ55" s="87"/>
      <c r="SDK55" s="87"/>
      <c r="SDL55" s="87"/>
      <c r="SDM55" s="87"/>
      <c r="SDN55" s="87"/>
      <c r="SDO55" s="87"/>
      <c r="SDP55" s="87"/>
      <c r="SDQ55" s="87"/>
      <c r="SDR55" s="87"/>
      <c r="SDS55" s="87"/>
      <c r="SDT55" s="87"/>
      <c r="SDU55" s="87"/>
      <c r="SDV55" s="87"/>
      <c r="SDW55" s="87"/>
      <c r="SDX55" s="87"/>
      <c r="SDY55" s="87"/>
      <c r="SDZ55" s="87"/>
      <c r="SEA55" s="87"/>
      <c r="SEB55" s="87"/>
      <c r="SEC55" s="87"/>
      <c r="SED55" s="87"/>
      <c r="SEE55" s="87"/>
      <c r="SEF55" s="87"/>
      <c r="SEG55" s="87"/>
      <c r="SEH55" s="87"/>
      <c r="SEI55" s="87"/>
      <c r="SEJ55" s="87"/>
      <c r="SEK55" s="87"/>
      <c r="SEL55" s="87"/>
      <c r="SEM55" s="87"/>
      <c r="SEN55" s="87"/>
      <c r="SEO55" s="87"/>
      <c r="SEP55" s="87"/>
      <c r="SEQ55" s="87"/>
      <c r="SER55" s="87"/>
      <c r="SES55" s="87"/>
      <c r="SET55" s="87"/>
      <c r="SEU55" s="87"/>
      <c r="SEV55" s="87"/>
      <c r="SEW55" s="87"/>
      <c r="SEX55" s="87"/>
      <c r="SEY55" s="87"/>
      <c r="SEZ55" s="87"/>
      <c r="SFA55" s="87"/>
      <c r="SFB55" s="87"/>
      <c r="SFC55" s="87"/>
      <c r="SFD55" s="87"/>
      <c r="SFE55" s="87"/>
      <c r="SFF55" s="87"/>
      <c r="SFG55" s="87"/>
      <c r="SFH55" s="87"/>
      <c r="SFI55" s="87"/>
      <c r="SFJ55" s="87"/>
      <c r="SFK55" s="87"/>
      <c r="SFL55" s="87"/>
      <c r="SFM55" s="87"/>
      <c r="SFN55" s="87"/>
      <c r="SFO55" s="87"/>
      <c r="SFP55" s="87"/>
      <c r="SFQ55" s="87"/>
      <c r="SFR55" s="87"/>
      <c r="SFS55" s="87"/>
      <c r="SFT55" s="87"/>
      <c r="SFU55" s="87"/>
      <c r="SFV55" s="87"/>
      <c r="SFW55" s="87"/>
      <c r="SFX55" s="87"/>
      <c r="SFY55" s="87"/>
      <c r="SFZ55" s="87"/>
      <c r="SGA55" s="87"/>
      <c r="SGB55" s="87"/>
      <c r="SGC55" s="87"/>
      <c r="SGD55" s="87"/>
      <c r="SGE55" s="87"/>
      <c r="SGF55" s="87"/>
      <c r="SGG55" s="87"/>
      <c r="SGH55" s="87"/>
      <c r="SGI55" s="87"/>
      <c r="SGJ55" s="87"/>
      <c r="SGK55" s="87"/>
      <c r="SGL55" s="87"/>
      <c r="SGM55" s="87"/>
      <c r="SGN55" s="87"/>
      <c r="SGO55" s="87"/>
      <c r="SGP55" s="87"/>
      <c r="SGQ55" s="87"/>
      <c r="SGR55" s="87"/>
      <c r="SGS55" s="87"/>
      <c r="SGT55" s="87"/>
      <c r="SGU55" s="87"/>
      <c r="SGV55" s="87"/>
      <c r="SGW55" s="87"/>
      <c r="SGX55" s="87"/>
      <c r="SGY55" s="87"/>
      <c r="SGZ55" s="87"/>
      <c r="SHA55" s="87"/>
      <c r="SHB55" s="87"/>
      <c r="SHC55" s="87"/>
      <c r="SHD55" s="87"/>
      <c r="SHE55" s="87"/>
      <c r="SHF55" s="87"/>
      <c r="SHG55" s="87"/>
      <c r="SHH55" s="87"/>
      <c r="SHI55" s="87"/>
      <c r="SHJ55" s="87"/>
      <c r="SHK55" s="87"/>
      <c r="SHL55" s="87"/>
      <c r="SHM55" s="87"/>
      <c r="SHN55" s="87"/>
      <c r="SHO55" s="87"/>
      <c r="SHP55" s="87"/>
      <c r="SHQ55" s="87"/>
      <c r="SHR55" s="87"/>
      <c r="SHS55" s="87"/>
      <c r="SHT55" s="87"/>
      <c r="SHU55" s="87"/>
      <c r="SHV55" s="87"/>
      <c r="SHW55" s="87"/>
      <c r="SHX55" s="87"/>
      <c r="SHY55" s="87"/>
      <c r="SHZ55" s="87"/>
      <c r="SIA55" s="87"/>
      <c r="SIB55" s="87"/>
      <c r="SIC55" s="87"/>
      <c r="SID55" s="87"/>
      <c r="SIE55" s="87"/>
      <c r="SIF55" s="87"/>
      <c r="SIG55" s="87"/>
      <c r="SIH55" s="87"/>
      <c r="SII55" s="87"/>
      <c r="SIJ55" s="87"/>
      <c r="SIK55" s="87"/>
      <c r="SIL55" s="87"/>
      <c r="SIM55" s="87"/>
      <c r="SIN55" s="87"/>
      <c r="SIO55" s="87"/>
      <c r="SIP55" s="87"/>
      <c r="SIQ55" s="87"/>
      <c r="SIR55" s="87"/>
      <c r="SIS55" s="87"/>
      <c r="SIT55" s="87"/>
      <c r="SIU55" s="87"/>
      <c r="SIV55" s="87"/>
      <c r="SIW55" s="87"/>
      <c r="SIX55" s="87"/>
      <c r="SIY55" s="87"/>
      <c r="SIZ55" s="87"/>
      <c r="SJA55" s="87"/>
      <c r="SJB55" s="87"/>
      <c r="SJC55" s="87"/>
      <c r="SJD55" s="87"/>
      <c r="SJE55" s="87"/>
      <c r="SJF55" s="87"/>
      <c r="SJG55" s="87"/>
      <c r="SJH55" s="87"/>
      <c r="SJI55" s="87"/>
      <c r="SJJ55" s="87"/>
      <c r="SJK55" s="87"/>
      <c r="SJL55" s="87"/>
      <c r="SJM55" s="87"/>
      <c r="SJN55" s="87"/>
      <c r="SJO55" s="87"/>
      <c r="SJP55" s="87"/>
      <c r="SJQ55" s="87"/>
      <c r="SJR55" s="87"/>
      <c r="SJS55" s="87"/>
      <c r="SJT55" s="87"/>
      <c r="SJU55" s="87"/>
      <c r="SJV55" s="87"/>
      <c r="SJW55" s="87"/>
      <c r="SJX55" s="87"/>
      <c r="SJY55" s="87"/>
      <c r="SJZ55" s="87"/>
      <c r="SKA55" s="87"/>
      <c r="SKB55" s="87"/>
      <c r="SKC55" s="87"/>
      <c r="SKD55" s="87"/>
      <c r="SKE55" s="87"/>
      <c r="SKF55" s="87"/>
      <c r="SKG55" s="87"/>
      <c r="SKH55" s="87"/>
      <c r="SKI55" s="87"/>
      <c r="SKJ55" s="87"/>
      <c r="SKK55" s="87"/>
      <c r="SKL55" s="87"/>
      <c r="SKM55" s="87"/>
      <c r="SKN55" s="87"/>
      <c r="SKO55" s="87"/>
      <c r="SKP55" s="87"/>
      <c r="SKQ55" s="87"/>
      <c r="SKR55" s="87"/>
      <c r="SKS55" s="87"/>
      <c r="SKT55" s="87"/>
      <c r="SKU55" s="87"/>
      <c r="SKV55" s="87"/>
      <c r="SKW55" s="87"/>
      <c r="SKX55" s="87"/>
      <c r="SKY55" s="87"/>
      <c r="SKZ55" s="87"/>
      <c r="SLA55" s="87"/>
      <c r="SLB55" s="87"/>
      <c r="SLC55" s="87"/>
      <c r="SLD55" s="87"/>
      <c r="SLE55" s="87"/>
      <c r="SLF55" s="87"/>
      <c r="SLG55" s="87"/>
      <c r="SLH55" s="87"/>
      <c r="SLI55" s="87"/>
      <c r="SLJ55" s="87"/>
      <c r="SLK55" s="87"/>
      <c r="SLL55" s="87"/>
      <c r="SLM55" s="87"/>
      <c r="SLN55" s="87"/>
      <c r="SLO55" s="87"/>
      <c r="SLP55" s="87"/>
      <c r="SLQ55" s="87"/>
      <c r="SLR55" s="87"/>
      <c r="SLS55" s="87"/>
      <c r="SLT55" s="87"/>
      <c r="SLU55" s="87"/>
      <c r="SLV55" s="87"/>
      <c r="SLW55" s="87"/>
      <c r="SLX55" s="87"/>
      <c r="SLY55" s="87"/>
      <c r="SLZ55" s="87"/>
      <c r="SMA55" s="87"/>
      <c r="SMB55" s="87"/>
      <c r="SMC55" s="87"/>
      <c r="SMD55" s="87"/>
      <c r="SME55" s="87"/>
      <c r="SMF55" s="87"/>
      <c r="SMG55" s="87"/>
      <c r="SMH55" s="87"/>
      <c r="SMI55" s="87"/>
      <c r="SMJ55" s="87"/>
      <c r="SMK55" s="87"/>
      <c r="SML55" s="87"/>
      <c r="SMM55" s="87"/>
      <c r="SMN55" s="87"/>
      <c r="SMO55" s="87"/>
      <c r="SMP55" s="87"/>
      <c r="SMQ55" s="87"/>
      <c r="SMR55" s="87"/>
      <c r="SMS55" s="87"/>
      <c r="SMT55" s="87"/>
      <c r="SMU55" s="87"/>
      <c r="SMV55" s="87"/>
      <c r="SMW55" s="87"/>
      <c r="SMX55" s="87"/>
      <c r="SMY55" s="87"/>
      <c r="SMZ55" s="87"/>
      <c r="SNA55" s="87"/>
      <c r="SNB55" s="87"/>
      <c r="SNC55" s="87"/>
      <c r="SND55" s="87"/>
      <c r="SNE55" s="87"/>
      <c r="SNF55" s="87"/>
      <c r="SNG55" s="87"/>
      <c r="SNH55" s="87"/>
      <c r="SNI55" s="87"/>
      <c r="SNJ55" s="87"/>
      <c r="SNK55" s="87"/>
      <c r="SNL55" s="87"/>
      <c r="SNM55" s="87"/>
      <c r="SNN55" s="87"/>
      <c r="SNO55" s="87"/>
      <c r="SNP55" s="87"/>
      <c r="SNQ55" s="87"/>
      <c r="SNR55" s="87"/>
      <c r="SNS55" s="87"/>
      <c r="SNT55" s="87"/>
      <c r="SNU55" s="87"/>
      <c r="SNV55" s="87"/>
      <c r="SNW55" s="87"/>
      <c r="SNX55" s="87"/>
      <c r="SNY55" s="87"/>
      <c r="SNZ55" s="87"/>
      <c r="SOA55" s="87"/>
      <c r="SOB55" s="87"/>
      <c r="SOC55" s="87"/>
      <c r="SOD55" s="87"/>
      <c r="SOE55" s="87"/>
      <c r="SOF55" s="87"/>
      <c r="SOG55" s="87"/>
      <c r="SOH55" s="87"/>
      <c r="SOI55" s="87"/>
      <c r="SOJ55" s="87"/>
      <c r="SOK55" s="87"/>
      <c r="SOL55" s="87"/>
      <c r="SOM55" s="87"/>
      <c r="SON55" s="87"/>
      <c r="SOO55" s="87"/>
      <c r="SOP55" s="87"/>
      <c r="SOQ55" s="87"/>
      <c r="SOR55" s="87"/>
      <c r="SOS55" s="87"/>
      <c r="SOT55" s="87"/>
      <c r="SOU55" s="87"/>
      <c r="SOV55" s="87"/>
      <c r="SOW55" s="87"/>
      <c r="SOX55" s="87"/>
      <c r="SOY55" s="87"/>
      <c r="SOZ55" s="87"/>
      <c r="SPA55" s="87"/>
      <c r="SPB55" s="87"/>
      <c r="SPC55" s="87"/>
      <c r="SPD55" s="87"/>
      <c r="SPE55" s="87"/>
      <c r="SPF55" s="87"/>
      <c r="SPG55" s="87"/>
      <c r="SPH55" s="87"/>
      <c r="SPI55" s="87"/>
      <c r="SPJ55" s="87"/>
      <c r="SPK55" s="87"/>
      <c r="SPL55" s="87"/>
      <c r="SPM55" s="87"/>
      <c r="SPN55" s="87"/>
      <c r="SPO55" s="87"/>
      <c r="SPP55" s="87"/>
      <c r="SPQ55" s="87"/>
      <c r="SPR55" s="87"/>
      <c r="SPS55" s="87"/>
      <c r="SPT55" s="87"/>
      <c r="SPU55" s="87"/>
      <c r="SPV55" s="87"/>
      <c r="SPW55" s="87"/>
      <c r="SPX55" s="87"/>
      <c r="SPY55" s="87"/>
      <c r="SPZ55" s="87"/>
      <c r="SQA55" s="87"/>
      <c r="SQB55" s="87"/>
      <c r="SQC55" s="87"/>
      <c r="SQD55" s="87"/>
      <c r="SQE55" s="87"/>
      <c r="SQF55" s="87"/>
      <c r="SQG55" s="87"/>
      <c r="SQH55" s="87"/>
      <c r="SQI55" s="87"/>
      <c r="SQJ55" s="87"/>
      <c r="SQK55" s="87"/>
      <c r="SQL55" s="87"/>
      <c r="SQM55" s="87"/>
      <c r="SQN55" s="87"/>
      <c r="SQO55" s="87"/>
      <c r="SQP55" s="87"/>
      <c r="SQQ55" s="87"/>
      <c r="SQR55" s="87"/>
      <c r="SQS55" s="87"/>
      <c r="SQT55" s="87"/>
      <c r="SQU55" s="87"/>
      <c r="SQV55" s="87"/>
      <c r="SQW55" s="87"/>
      <c r="SQX55" s="87"/>
      <c r="SQY55" s="87"/>
      <c r="SQZ55" s="87"/>
      <c r="SRA55" s="87"/>
      <c r="SRB55" s="87"/>
      <c r="SRC55" s="87"/>
      <c r="SRD55" s="87"/>
      <c r="SRE55" s="87"/>
      <c r="SRF55" s="87"/>
      <c r="SRG55" s="87"/>
      <c r="SRH55" s="87"/>
      <c r="SRI55" s="87"/>
      <c r="SRJ55" s="87"/>
      <c r="SRK55" s="87"/>
      <c r="SRL55" s="87"/>
      <c r="SRM55" s="87"/>
      <c r="SRN55" s="87"/>
      <c r="SRO55" s="87"/>
      <c r="SRP55" s="87"/>
      <c r="SRQ55" s="87"/>
      <c r="SRR55" s="87"/>
      <c r="SRS55" s="87"/>
      <c r="SRT55" s="87"/>
      <c r="SRU55" s="87"/>
      <c r="SRV55" s="87"/>
      <c r="SRW55" s="87"/>
      <c r="SRX55" s="87"/>
      <c r="SRY55" s="87"/>
      <c r="SRZ55" s="87"/>
      <c r="SSA55" s="87"/>
      <c r="SSB55" s="87"/>
      <c r="SSC55" s="87"/>
      <c r="SSD55" s="87"/>
      <c r="SSE55" s="87"/>
      <c r="SSF55" s="87"/>
      <c r="SSG55" s="87"/>
      <c r="SSH55" s="87"/>
      <c r="SSI55" s="87"/>
      <c r="SSJ55" s="87"/>
      <c r="SSK55" s="87"/>
      <c r="SSL55" s="87"/>
      <c r="SSM55" s="87"/>
      <c r="SSN55" s="87"/>
      <c r="SSO55" s="87"/>
      <c r="SSP55" s="87"/>
      <c r="SSQ55" s="87"/>
      <c r="SSR55" s="87"/>
      <c r="SSS55" s="87"/>
      <c r="SST55" s="87"/>
      <c r="SSU55" s="87"/>
      <c r="SSV55" s="87"/>
      <c r="SSW55" s="87"/>
      <c r="SSX55" s="87"/>
      <c r="SSY55" s="87"/>
      <c r="SSZ55" s="87"/>
      <c r="STA55" s="87"/>
      <c r="STB55" s="87"/>
      <c r="STC55" s="87"/>
      <c r="STD55" s="87"/>
      <c r="STE55" s="87"/>
      <c r="STF55" s="87"/>
      <c r="STG55" s="87"/>
      <c r="STH55" s="87"/>
      <c r="STI55" s="87"/>
      <c r="STJ55" s="87"/>
      <c r="STK55" s="87"/>
      <c r="STL55" s="87"/>
      <c r="STM55" s="87"/>
      <c r="STN55" s="87"/>
      <c r="STO55" s="87"/>
      <c r="STP55" s="87"/>
      <c r="STQ55" s="87"/>
      <c r="STR55" s="87"/>
      <c r="STS55" s="87"/>
      <c r="STT55" s="87"/>
      <c r="STU55" s="87"/>
      <c r="STV55" s="87"/>
      <c r="STW55" s="87"/>
      <c r="STX55" s="87"/>
      <c r="STY55" s="87"/>
      <c r="STZ55" s="87"/>
      <c r="SUA55" s="87"/>
      <c r="SUB55" s="87"/>
      <c r="SUC55" s="87"/>
      <c r="SUD55" s="87"/>
      <c r="SUE55" s="87"/>
      <c r="SUF55" s="87"/>
      <c r="SUG55" s="87"/>
      <c r="SUH55" s="87"/>
      <c r="SUI55" s="87"/>
      <c r="SUJ55" s="87"/>
      <c r="SUK55" s="87"/>
      <c r="SUL55" s="87"/>
      <c r="SUM55" s="87"/>
      <c r="SUN55" s="87"/>
      <c r="SUO55" s="87"/>
      <c r="SUP55" s="87"/>
      <c r="SUQ55" s="87"/>
      <c r="SUR55" s="87"/>
      <c r="SUS55" s="87"/>
      <c r="SUT55" s="87"/>
      <c r="SUU55" s="87"/>
      <c r="SUV55" s="87"/>
      <c r="SUW55" s="87"/>
      <c r="SUX55" s="87"/>
      <c r="SUY55" s="87"/>
      <c r="SUZ55" s="87"/>
      <c r="SVA55" s="87"/>
      <c r="SVB55" s="87"/>
      <c r="SVC55" s="87"/>
      <c r="SVD55" s="87"/>
      <c r="SVE55" s="87"/>
      <c r="SVF55" s="87"/>
      <c r="SVG55" s="87"/>
      <c r="SVH55" s="87"/>
      <c r="SVI55" s="87"/>
      <c r="SVJ55" s="87"/>
      <c r="SVK55" s="87"/>
      <c r="SVL55" s="87"/>
      <c r="SVM55" s="87"/>
      <c r="SVN55" s="87"/>
      <c r="SVO55" s="87"/>
      <c r="SVP55" s="87"/>
      <c r="SVQ55" s="87"/>
      <c r="SVR55" s="87"/>
      <c r="SVS55" s="87"/>
      <c r="SVT55" s="87"/>
      <c r="SVU55" s="87"/>
      <c r="SVV55" s="87"/>
      <c r="SVW55" s="87"/>
      <c r="SVX55" s="87"/>
      <c r="SVY55" s="87"/>
      <c r="SVZ55" s="87"/>
      <c r="SWA55" s="87"/>
      <c r="SWB55" s="87"/>
      <c r="SWC55" s="87"/>
      <c r="SWD55" s="87"/>
      <c r="SWE55" s="87"/>
      <c r="SWF55" s="87"/>
      <c r="SWG55" s="87"/>
      <c r="SWH55" s="87"/>
      <c r="SWI55" s="87"/>
      <c r="SWJ55" s="87"/>
      <c r="SWK55" s="87"/>
      <c r="SWL55" s="87"/>
      <c r="SWM55" s="87"/>
      <c r="SWN55" s="87"/>
      <c r="SWO55" s="87"/>
      <c r="SWP55" s="87"/>
      <c r="SWQ55" s="87"/>
      <c r="SWR55" s="87"/>
      <c r="SWS55" s="87"/>
      <c r="SWT55" s="87"/>
      <c r="SWU55" s="87"/>
      <c r="SWV55" s="87"/>
      <c r="SWW55" s="87"/>
      <c r="SWX55" s="87"/>
      <c r="SWY55" s="87"/>
      <c r="SWZ55" s="87"/>
      <c r="SXA55" s="87"/>
      <c r="SXB55" s="87"/>
      <c r="SXC55" s="87"/>
      <c r="SXD55" s="87"/>
      <c r="SXE55" s="87"/>
      <c r="SXF55" s="87"/>
      <c r="SXG55" s="87"/>
      <c r="SXH55" s="87"/>
      <c r="SXI55" s="87"/>
      <c r="SXJ55" s="87"/>
      <c r="SXK55" s="87"/>
      <c r="SXL55" s="87"/>
      <c r="SXM55" s="87"/>
      <c r="SXN55" s="87"/>
      <c r="SXO55" s="87"/>
      <c r="SXP55" s="87"/>
      <c r="SXQ55" s="87"/>
      <c r="SXR55" s="87"/>
      <c r="SXS55" s="87"/>
      <c r="SXT55" s="87"/>
      <c r="SXU55" s="87"/>
      <c r="SXV55" s="87"/>
      <c r="SXW55" s="87"/>
      <c r="SXX55" s="87"/>
      <c r="SXY55" s="87"/>
      <c r="SXZ55" s="87"/>
      <c r="SYA55" s="87"/>
      <c r="SYB55" s="87"/>
      <c r="SYC55" s="87"/>
      <c r="SYD55" s="87"/>
      <c r="SYE55" s="87"/>
      <c r="SYF55" s="87"/>
      <c r="SYG55" s="87"/>
      <c r="SYH55" s="87"/>
      <c r="SYI55" s="87"/>
      <c r="SYJ55" s="87"/>
      <c r="SYK55" s="87"/>
      <c r="SYL55" s="87"/>
      <c r="SYM55" s="87"/>
      <c r="SYN55" s="87"/>
      <c r="SYO55" s="87"/>
      <c r="SYP55" s="87"/>
      <c r="SYQ55" s="87"/>
      <c r="SYR55" s="87"/>
      <c r="SYS55" s="87"/>
      <c r="SYT55" s="87"/>
      <c r="SYU55" s="87"/>
      <c r="SYV55" s="87"/>
      <c r="SYW55" s="87"/>
      <c r="SYX55" s="87"/>
      <c r="SYY55" s="87"/>
      <c r="SYZ55" s="87"/>
      <c r="SZA55" s="87"/>
      <c r="SZB55" s="87"/>
      <c r="SZC55" s="87"/>
      <c r="SZD55" s="87"/>
      <c r="SZE55" s="87"/>
      <c r="SZF55" s="87"/>
      <c r="SZG55" s="87"/>
      <c r="SZH55" s="87"/>
      <c r="SZI55" s="87"/>
      <c r="SZJ55" s="87"/>
      <c r="SZK55" s="87"/>
      <c r="SZL55" s="87"/>
      <c r="SZM55" s="87"/>
      <c r="SZN55" s="87"/>
      <c r="SZO55" s="87"/>
      <c r="SZP55" s="87"/>
      <c r="SZQ55" s="87"/>
      <c r="SZR55" s="87"/>
      <c r="SZS55" s="87"/>
      <c r="SZT55" s="87"/>
      <c r="SZU55" s="87"/>
      <c r="SZV55" s="87"/>
      <c r="SZW55" s="87"/>
      <c r="SZX55" s="87"/>
      <c r="SZY55" s="87"/>
      <c r="SZZ55" s="87"/>
      <c r="TAA55" s="87"/>
      <c r="TAB55" s="87"/>
      <c r="TAC55" s="87"/>
      <c r="TAD55" s="87"/>
      <c r="TAE55" s="87"/>
      <c r="TAF55" s="87"/>
      <c r="TAG55" s="87"/>
      <c r="TAH55" s="87"/>
      <c r="TAI55" s="87"/>
      <c r="TAJ55" s="87"/>
      <c r="TAK55" s="87"/>
      <c r="TAL55" s="87"/>
      <c r="TAM55" s="87"/>
      <c r="TAN55" s="87"/>
      <c r="TAO55" s="87"/>
      <c r="TAP55" s="87"/>
      <c r="TAQ55" s="87"/>
      <c r="TAR55" s="87"/>
      <c r="TAS55" s="87"/>
      <c r="TAT55" s="87"/>
      <c r="TAU55" s="87"/>
      <c r="TAV55" s="87"/>
      <c r="TAW55" s="87"/>
      <c r="TAX55" s="87"/>
      <c r="TAY55" s="87"/>
      <c r="TAZ55" s="87"/>
      <c r="TBA55" s="87"/>
      <c r="TBB55" s="87"/>
      <c r="TBC55" s="87"/>
      <c r="TBD55" s="87"/>
      <c r="TBE55" s="87"/>
      <c r="TBF55" s="87"/>
      <c r="TBG55" s="87"/>
      <c r="TBH55" s="87"/>
      <c r="TBI55" s="87"/>
      <c r="TBJ55" s="87"/>
      <c r="TBK55" s="87"/>
      <c r="TBL55" s="87"/>
      <c r="TBM55" s="87"/>
      <c r="TBN55" s="87"/>
      <c r="TBO55" s="87"/>
      <c r="TBP55" s="87"/>
      <c r="TBQ55" s="87"/>
      <c r="TBR55" s="87"/>
      <c r="TBS55" s="87"/>
      <c r="TBT55" s="87"/>
      <c r="TBU55" s="87"/>
      <c r="TBV55" s="87"/>
      <c r="TBW55" s="87"/>
      <c r="TBX55" s="87"/>
      <c r="TBY55" s="87"/>
      <c r="TBZ55" s="87"/>
      <c r="TCA55" s="87"/>
      <c r="TCB55" s="87"/>
      <c r="TCC55" s="87"/>
      <c r="TCD55" s="87"/>
      <c r="TCE55" s="87"/>
      <c r="TCF55" s="87"/>
      <c r="TCG55" s="87"/>
      <c r="TCH55" s="87"/>
      <c r="TCI55" s="87"/>
      <c r="TCJ55" s="87"/>
      <c r="TCK55" s="87"/>
      <c r="TCL55" s="87"/>
      <c r="TCM55" s="87"/>
      <c r="TCN55" s="87"/>
      <c r="TCO55" s="87"/>
      <c r="TCP55" s="87"/>
      <c r="TCQ55" s="87"/>
      <c r="TCR55" s="87"/>
      <c r="TCS55" s="87"/>
      <c r="TCT55" s="87"/>
      <c r="TCU55" s="87"/>
      <c r="TCV55" s="87"/>
      <c r="TCW55" s="87"/>
      <c r="TCX55" s="87"/>
      <c r="TCY55" s="87"/>
      <c r="TCZ55" s="87"/>
      <c r="TDA55" s="87"/>
      <c r="TDB55" s="87"/>
      <c r="TDC55" s="87"/>
      <c r="TDD55" s="87"/>
      <c r="TDE55" s="87"/>
      <c r="TDF55" s="87"/>
      <c r="TDG55" s="87"/>
      <c r="TDH55" s="87"/>
      <c r="TDI55" s="87"/>
      <c r="TDJ55" s="87"/>
      <c r="TDK55" s="87"/>
      <c r="TDL55" s="87"/>
      <c r="TDM55" s="87"/>
      <c r="TDN55" s="87"/>
      <c r="TDO55" s="87"/>
      <c r="TDP55" s="87"/>
      <c r="TDQ55" s="87"/>
      <c r="TDR55" s="87"/>
      <c r="TDS55" s="87"/>
      <c r="TDT55" s="87"/>
      <c r="TDU55" s="87"/>
      <c r="TDV55" s="87"/>
      <c r="TDW55" s="87"/>
      <c r="TDX55" s="87"/>
      <c r="TDY55" s="87"/>
      <c r="TDZ55" s="87"/>
      <c r="TEA55" s="87"/>
      <c r="TEB55" s="87"/>
      <c r="TEC55" s="87"/>
      <c r="TED55" s="87"/>
      <c r="TEE55" s="87"/>
      <c r="TEF55" s="87"/>
      <c r="TEG55" s="87"/>
      <c r="TEH55" s="87"/>
      <c r="TEI55" s="87"/>
      <c r="TEJ55" s="87"/>
      <c r="TEK55" s="87"/>
      <c r="TEL55" s="87"/>
      <c r="TEM55" s="87"/>
      <c r="TEN55" s="87"/>
      <c r="TEO55" s="87"/>
      <c r="TEP55" s="87"/>
      <c r="TEQ55" s="87"/>
      <c r="TER55" s="87"/>
      <c r="TES55" s="87"/>
      <c r="TET55" s="87"/>
      <c r="TEU55" s="87"/>
      <c r="TEV55" s="87"/>
      <c r="TEW55" s="87"/>
      <c r="TEX55" s="87"/>
      <c r="TEY55" s="87"/>
      <c r="TEZ55" s="87"/>
      <c r="TFA55" s="87"/>
      <c r="TFB55" s="87"/>
      <c r="TFC55" s="87"/>
      <c r="TFD55" s="87"/>
      <c r="TFE55" s="87"/>
      <c r="TFF55" s="87"/>
      <c r="TFG55" s="87"/>
      <c r="TFH55" s="87"/>
      <c r="TFI55" s="87"/>
      <c r="TFJ55" s="87"/>
      <c r="TFK55" s="87"/>
      <c r="TFL55" s="87"/>
      <c r="TFM55" s="87"/>
      <c r="TFN55" s="87"/>
      <c r="TFO55" s="87"/>
      <c r="TFP55" s="87"/>
      <c r="TFQ55" s="87"/>
      <c r="TFR55" s="87"/>
      <c r="TFS55" s="87"/>
      <c r="TFT55" s="87"/>
      <c r="TFU55" s="87"/>
      <c r="TFV55" s="87"/>
      <c r="TFW55" s="87"/>
      <c r="TFX55" s="87"/>
      <c r="TFY55" s="87"/>
      <c r="TFZ55" s="87"/>
      <c r="TGA55" s="87"/>
      <c r="TGB55" s="87"/>
      <c r="TGC55" s="87"/>
      <c r="TGD55" s="87"/>
      <c r="TGE55" s="87"/>
      <c r="TGF55" s="87"/>
      <c r="TGG55" s="87"/>
      <c r="TGH55" s="87"/>
      <c r="TGI55" s="87"/>
      <c r="TGJ55" s="87"/>
      <c r="TGK55" s="87"/>
      <c r="TGL55" s="87"/>
      <c r="TGM55" s="87"/>
      <c r="TGN55" s="87"/>
      <c r="TGO55" s="87"/>
      <c r="TGP55" s="87"/>
      <c r="TGQ55" s="87"/>
      <c r="TGR55" s="87"/>
      <c r="TGS55" s="87"/>
      <c r="TGT55" s="87"/>
      <c r="TGU55" s="87"/>
      <c r="TGV55" s="87"/>
      <c r="TGW55" s="87"/>
      <c r="TGX55" s="87"/>
      <c r="TGY55" s="87"/>
      <c r="TGZ55" s="87"/>
      <c r="THA55" s="87"/>
      <c r="THB55" s="87"/>
      <c r="THC55" s="87"/>
      <c r="THD55" s="87"/>
      <c r="THE55" s="87"/>
      <c r="THF55" s="87"/>
      <c r="THG55" s="87"/>
      <c r="THH55" s="87"/>
      <c r="THI55" s="87"/>
      <c r="THJ55" s="87"/>
      <c r="THK55" s="87"/>
      <c r="THL55" s="87"/>
      <c r="THM55" s="87"/>
      <c r="THN55" s="87"/>
      <c r="THO55" s="87"/>
      <c r="THP55" s="87"/>
      <c r="THQ55" s="87"/>
      <c r="THR55" s="87"/>
      <c r="THS55" s="87"/>
      <c r="THT55" s="87"/>
      <c r="THU55" s="87"/>
      <c r="THV55" s="87"/>
      <c r="THW55" s="87"/>
      <c r="THX55" s="87"/>
      <c r="THY55" s="87"/>
      <c r="THZ55" s="87"/>
      <c r="TIA55" s="87"/>
      <c r="TIB55" s="87"/>
      <c r="TIC55" s="87"/>
      <c r="TID55" s="87"/>
      <c r="TIE55" s="87"/>
      <c r="TIF55" s="87"/>
      <c r="TIG55" s="87"/>
      <c r="TIH55" s="87"/>
      <c r="TII55" s="87"/>
      <c r="TIJ55" s="87"/>
      <c r="TIK55" s="87"/>
      <c r="TIL55" s="87"/>
      <c r="TIM55" s="87"/>
      <c r="TIN55" s="87"/>
      <c r="TIO55" s="87"/>
      <c r="TIP55" s="87"/>
      <c r="TIQ55" s="87"/>
      <c r="TIR55" s="87"/>
      <c r="TIS55" s="87"/>
      <c r="TIT55" s="87"/>
      <c r="TIU55" s="87"/>
      <c r="TIV55" s="87"/>
      <c r="TIW55" s="87"/>
      <c r="TIX55" s="87"/>
      <c r="TIY55" s="87"/>
      <c r="TIZ55" s="87"/>
      <c r="TJA55" s="87"/>
      <c r="TJB55" s="87"/>
      <c r="TJC55" s="87"/>
      <c r="TJD55" s="87"/>
      <c r="TJE55" s="87"/>
      <c r="TJF55" s="87"/>
      <c r="TJG55" s="87"/>
      <c r="TJH55" s="87"/>
      <c r="TJI55" s="87"/>
      <c r="TJJ55" s="87"/>
      <c r="TJK55" s="87"/>
      <c r="TJL55" s="87"/>
      <c r="TJM55" s="87"/>
      <c r="TJN55" s="87"/>
      <c r="TJO55" s="87"/>
      <c r="TJP55" s="87"/>
      <c r="TJQ55" s="87"/>
      <c r="TJR55" s="87"/>
      <c r="TJS55" s="87"/>
      <c r="TJT55" s="87"/>
      <c r="TJU55" s="87"/>
      <c r="TJV55" s="87"/>
      <c r="TJW55" s="87"/>
      <c r="TJX55" s="87"/>
      <c r="TJY55" s="87"/>
      <c r="TJZ55" s="87"/>
      <c r="TKA55" s="87"/>
      <c r="TKB55" s="87"/>
      <c r="TKC55" s="87"/>
      <c r="TKD55" s="87"/>
      <c r="TKE55" s="87"/>
      <c r="TKF55" s="87"/>
      <c r="TKG55" s="87"/>
      <c r="TKH55" s="87"/>
      <c r="TKI55" s="87"/>
      <c r="TKJ55" s="87"/>
      <c r="TKK55" s="87"/>
      <c r="TKL55" s="87"/>
      <c r="TKM55" s="87"/>
      <c r="TKN55" s="87"/>
      <c r="TKO55" s="87"/>
      <c r="TKP55" s="87"/>
      <c r="TKQ55" s="87"/>
      <c r="TKR55" s="87"/>
      <c r="TKS55" s="87"/>
      <c r="TKT55" s="87"/>
      <c r="TKU55" s="87"/>
      <c r="TKV55" s="87"/>
      <c r="TKW55" s="87"/>
      <c r="TKX55" s="87"/>
      <c r="TKY55" s="87"/>
      <c r="TKZ55" s="87"/>
      <c r="TLA55" s="87"/>
      <c r="TLB55" s="87"/>
      <c r="TLC55" s="87"/>
      <c r="TLD55" s="87"/>
      <c r="TLE55" s="87"/>
      <c r="TLF55" s="87"/>
      <c r="TLG55" s="87"/>
      <c r="TLH55" s="87"/>
      <c r="TLI55" s="87"/>
      <c r="TLJ55" s="87"/>
      <c r="TLK55" s="87"/>
      <c r="TLL55" s="87"/>
      <c r="TLM55" s="87"/>
      <c r="TLN55" s="87"/>
      <c r="TLO55" s="87"/>
      <c r="TLP55" s="87"/>
      <c r="TLQ55" s="87"/>
      <c r="TLR55" s="87"/>
      <c r="TLS55" s="87"/>
      <c r="TLT55" s="87"/>
      <c r="TLU55" s="87"/>
      <c r="TLV55" s="87"/>
      <c r="TLW55" s="87"/>
      <c r="TLX55" s="87"/>
      <c r="TLY55" s="87"/>
      <c r="TLZ55" s="87"/>
      <c r="TMA55" s="87"/>
      <c r="TMB55" s="87"/>
      <c r="TMC55" s="87"/>
      <c r="TMD55" s="87"/>
      <c r="TME55" s="87"/>
      <c r="TMF55" s="87"/>
      <c r="TMG55" s="87"/>
      <c r="TMH55" s="87"/>
      <c r="TMI55" s="87"/>
      <c r="TMJ55" s="87"/>
      <c r="TMK55" s="87"/>
      <c r="TML55" s="87"/>
      <c r="TMM55" s="87"/>
      <c r="TMN55" s="87"/>
      <c r="TMO55" s="87"/>
      <c r="TMP55" s="87"/>
      <c r="TMQ55" s="87"/>
      <c r="TMR55" s="87"/>
      <c r="TMS55" s="87"/>
      <c r="TMT55" s="87"/>
      <c r="TMU55" s="87"/>
      <c r="TMV55" s="87"/>
      <c r="TMW55" s="87"/>
      <c r="TMX55" s="87"/>
      <c r="TMY55" s="87"/>
      <c r="TMZ55" s="87"/>
      <c r="TNA55" s="87"/>
      <c r="TNB55" s="87"/>
      <c r="TNC55" s="87"/>
      <c r="TND55" s="87"/>
      <c r="TNE55" s="87"/>
      <c r="TNF55" s="87"/>
      <c r="TNG55" s="87"/>
      <c r="TNH55" s="87"/>
      <c r="TNI55" s="87"/>
      <c r="TNJ55" s="87"/>
      <c r="TNK55" s="87"/>
      <c r="TNL55" s="87"/>
      <c r="TNM55" s="87"/>
      <c r="TNN55" s="87"/>
      <c r="TNO55" s="87"/>
      <c r="TNP55" s="87"/>
      <c r="TNQ55" s="87"/>
      <c r="TNR55" s="87"/>
      <c r="TNS55" s="87"/>
      <c r="TNT55" s="87"/>
      <c r="TNU55" s="87"/>
      <c r="TNV55" s="87"/>
      <c r="TNW55" s="87"/>
      <c r="TNX55" s="87"/>
      <c r="TNY55" s="87"/>
      <c r="TNZ55" s="87"/>
      <c r="TOA55" s="87"/>
      <c r="TOB55" s="87"/>
      <c r="TOC55" s="87"/>
      <c r="TOD55" s="87"/>
      <c r="TOE55" s="87"/>
      <c r="TOF55" s="87"/>
      <c r="TOG55" s="87"/>
      <c r="TOH55" s="87"/>
      <c r="TOI55" s="87"/>
      <c r="TOJ55" s="87"/>
      <c r="TOK55" s="87"/>
      <c r="TOL55" s="87"/>
      <c r="TOM55" s="87"/>
      <c r="TON55" s="87"/>
      <c r="TOO55" s="87"/>
      <c r="TOP55" s="87"/>
      <c r="TOQ55" s="87"/>
      <c r="TOR55" s="87"/>
      <c r="TOS55" s="87"/>
      <c r="TOT55" s="87"/>
      <c r="TOU55" s="87"/>
      <c r="TOV55" s="87"/>
      <c r="TOW55" s="87"/>
      <c r="TOX55" s="87"/>
      <c r="TOY55" s="87"/>
      <c r="TOZ55" s="87"/>
      <c r="TPA55" s="87"/>
      <c r="TPB55" s="87"/>
      <c r="TPC55" s="87"/>
      <c r="TPD55" s="87"/>
      <c r="TPE55" s="87"/>
      <c r="TPF55" s="87"/>
      <c r="TPG55" s="87"/>
      <c r="TPH55" s="87"/>
      <c r="TPI55" s="87"/>
      <c r="TPJ55" s="87"/>
      <c r="TPK55" s="87"/>
      <c r="TPL55" s="87"/>
      <c r="TPM55" s="87"/>
      <c r="TPN55" s="87"/>
      <c r="TPO55" s="87"/>
      <c r="TPP55" s="87"/>
      <c r="TPQ55" s="87"/>
      <c r="TPR55" s="87"/>
      <c r="TPS55" s="87"/>
      <c r="TPT55" s="87"/>
      <c r="TPU55" s="87"/>
      <c r="TPV55" s="87"/>
      <c r="TPW55" s="87"/>
      <c r="TPX55" s="87"/>
      <c r="TPY55" s="87"/>
      <c r="TPZ55" s="87"/>
      <c r="TQA55" s="87"/>
      <c r="TQB55" s="87"/>
      <c r="TQC55" s="87"/>
      <c r="TQD55" s="87"/>
      <c r="TQE55" s="87"/>
      <c r="TQF55" s="87"/>
      <c r="TQG55" s="87"/>
      <c r="TQH55" s="87"/>
      <c r="TQI55" s="87"/>
      <c r="TQJ55" s="87"/>
      <c r="TQK55" s="87"/>
      <c r="TQL55" s="87"/>
      <c r="TQM55" s="87"/>
      <c r="TQN55" s="87"/>
      <c r="TQO55" s="87"/>
      <c r="TQP55" s="87"/>
      <c r="TQQ55" s="87"/>
      <c r="TQR55" s="87"/>
      <c r="TQS55" s="87"/>
      <c r="TQT55" s="87"/>
      <c r="TQU55" s="87"/>
      <c r="TQV55" s="87"/>
      <c r="TQW55" s="87"/>
      <c r="TQX55" s="87"/>
      <c r="TQY55" s="87"/>
      <c r="TQZ55" s="87"/>
      <c r="TRA55" s="87"/>
      <c r="TRB55" s="87"/>
      <c r="TRC55" s="87"/>
      <c r="TRD55" s="87"/>
      <c r="TRE55" s="87"/>
      <c r="TRF55" s="87"/>
      <c r="TRG55" s="87"/>
      <c r="TRH55" s="87"/>
      <c r="TRI55" s="87"/>
      <c r="TRJ55" s="87"/>
      <c r="TRK55" s="87"/>
      <c r="TRL55" s="87"/>
      <c r="TRM55" s="87"/>
      <c r="TRN55" s="87"/>
      <c r="TRO55" s="87"/>
      <c r="TRP55" s="87"/>
      <c r="TRQ55" s="87"/>
      <c r="TRR55" s="87"/>
      <c r="TRS55" s="87"/>
      <c r="TRT55" s="87"/>
      <c r="TRU55" s="87"/>
      <c r="TRV55" s="87"/>
      <c r="TRW55" s="87"/>
      <c r="TRX55" s="87"/>
      <c r="TRY55" s="87"/>
      <c r="TRZ55" s="87"/>
      <c r="TSA55" s="87"/>
      <c r="TSB55" s="87"/>
      <c r="TSC55" s="87"/>
      <c r="TSD55" s="87"/>
      <c r="TSE55" s="87"/>
      <c r="TSF55" s="87"/>
      <c r="TSG55" s="87"/>
      <c r="TSH55" s="87"/>
      <c r="TSI55" s="87"/>
      <c r="TSJ55" s="87"/>
      <c r="TSK55" s="87"/>
      <c r="TSL55" s="87"/>
      <c r="TSM55" s="87"/>
      <c r="TSN55" s="87"/>
      <c r="TSO55" s="87"/>
      <c r="TSP55" s="87"/>
      <c r="TSQ55" s="87"/>
      <c r="TSR55" s="87"/>
      <c r="TSS55" s="87"/>
      <c r="TST55" s="87"/>
      <c r="TSU55" s="87"/>
      <c r="TSV55" s="87"/>
      <c r="TSW55" s="87"/>
      <c r="TSX55" s="87"/>
      <c r="TSY55" s="87"/>
      <c r="TSZ55" s="87"/>
      <c r="TTA55" s="87"/>
      <c r="TTB55" s="87"/>
      <c r="TTC55" s="87"/>
      <c r="TTD55" s="87"/>
      <c r="TTE55" s="87"/>
      <c r="TTF55" s="87"/>
      <c r="TTG55" s="87"/>
      <c r="TTH55" s="87"/>
      <c r="TTI55" s="87"/>
      <c r="TTJ55" s="87"/>
      <c r="TTK55" s="87"/>
      <c r="TTL55" s="87"/>
      <c r="TTM55" s="87"/>
      <c r="TTN55" s="87"/>
      <c r="TTO55" s="87"/>
      <c r="TTP55" s="87"/>
      <c r="TTQ55" s="87"/>
      <c r="TTR55" s="87"/>
      <c r="TTS55" s="87"/>
      <c r="TTT55" s="87"/>
      <c r="TTU55" s="87"/>
      <c r="TTV55" s="87"/>
      <c r="TTW55" s="87"/>
      <c r="TTX55" s="87"/>
      <c r="TTY55" s="87"/>
      <c r="TTZ55" s="87"/>
      <c r="TUA55" s="87"/>
      <c r="TUB55" s="87"/>
      <c r="TUC55" s="87"/>
      <c r="TUD55" s="87"/>
      <c r="TUE55" s="87"/>
      <c r="TUF55" s="87"/>
      <c r="TUG55" s="87"/>
      <c r="TUH55" s="87"/>
      <c r="TUI55" s="87"/>
      <c r="TUJ55" s="87"/>
      <c r="TUK55" s="87"/>
      <c r="TUL55" s="87"/>
      <c r="TUM55" s="87"/>
      <c r="TUN55" s="87"/>
      <c r="TUO55" s="87"/>
      <c r="TUP55" s="87"/>
      <c r="TUQ55" s="87"/>
      <c r="TUR55" s="87"/>
      <c r="TUS55" s="87"/>
      <c r="TUT55" s="87"/>
      <c r="TUU55" s="87"/>
      <c r="TUV55" s="87"/>
      <c r="TUW55" s="87"/>
      <c r="TUX55" s="87"/>
      <c r="TUY55" s="87"/>
      <c r="TUZ55" s="87"/>
      <c r="TVA55" s="87"/>
      <c r="TVB55" s="87"/>
      <c r="TVC55" s="87"/>
      <c r="TVD55" s="87"/>
      <c r="TVE55" s="87"/>
      <c r="TVF55" s="87"/>
      <c r="TVG55" s="87"/>
      <c r="TVH55" s="87"/>
      <c r="TVI55" s="87"/>
      <c r="TVJ55" s="87"/>
      <c r="TVK55" s="87"/>
      <c r="TVL55" s="87"/>
      <c r="TVM55" s="87"/>
      <c r="TVN55" s="87"/>
      <c r="TVO55" s="87"/>
      <c r="TVP55" s="87"/>
      <c r="TVQ55" s="87"/>
      <c r="TVR55" s="87"/>
      <c r="TVS55" s="87"/>
      <c r="TVT55" s="87"/>
      <c r="TVU55" s="87"/>
      <c r="TVV55" s="87"/>
      <c r="TVW55" s="87"/>
      <c r="TVX55" s="87"/>
      <c r="TVY55" s="87"/>
      <c r="TVZ55" s="87"/>
      <c r="TWA55" s="87"/>
      <c r="TWB55" s="87"/>
      <c r="TWC55" s="87"/>
      <c r="TWD55" s="87"/>
      <c r="TWE55" s="87"/>
      <c r="TWF55" s="87"/>
      <c r="TWG55" s="87"/>
      <c r="TWH55" s="87"/>
      <c r="TWI55" s="87"/>
      <c r="TWJ55" s="87"/>
      <c r="TWK55" s="87"/>
      <c r="TWL55" s="87"/>
      <c r="TWM55" s="87"/>
      <c r="TWN55" s="87"/>
      <c r="TWO55" s="87"/>
      <c r="TWP55" s="87"/>
      <c r="TWQ55" s="87"/>
      <c r="TWR55" s="87"/>
      <c r="TWS55" s="87"/>
      <c r="TWT55" s="87"/>
      <c r="TWU55" s="87"/>
      <c r="TWV55" s="87"/>
      <c r="TWW55" s="87"/>
      <c r="TWX55" s="87"/>
      <c r="TWY55" s="87"/>
      <c r="TWZ55" s="87"/>
      <c r="TXA55" s="87"/>
      <c r="TXB55" s="87"/>
      <c r="TXC55" s="87"/>
      <c r="TXD55" s="87"/>
      <c r="TXE55" s="87"/>
      <c r="TXF55" s="87"/>
      <c r="TXG55" s="87"/>
      <c r="TXH55" s="87"/>
      <c r="TXI55" s="87"/>
      <c r="TXJ55" s="87"/>
      <c r="TXK55" s="87"/>
      <c r="TXL55" s="87"/>
      <c r="TXM55" s="87"/>
      <c r="TXN55" s="87"/>
      <c r="TXO55" s="87"/>
      <c r="TXP55" s="87"/>
      <c r="TXQ55" s="87"/>
      <c r="TXR55" s="87"/>
      <c r="TXS55" s="87"/>
      <c r="TXT55" s="87"/>
      <c r="TXU55" s="87"/>
      <c r="TXV55" s="87"/>
      <c r="TXW55" s="87"/>
      <c r="TXX55" s="87"/>
      <c r="TXY55" s="87"/>
      <c r="TXZ55" s="87"/>
      <c r="TYA55" s="87"/>
      <c r="TYB55" s="87"/>
      <c r="TYC55" s="87"/>
      <c r="TYD55" s="87"/>
      <c r="TYE55" s="87"/>
      <c r="TYF55" s="87"/>
      <c r="TYG55" s="87"/>
      <c r="TYH55" s="87"/>
      <c r="TYI55" s="87"/>
      <c r="TYJ55" s="87"/>
      <c r="TYK55" s="87"/>
      <c r="TYL55" s="87"/>
      <c r="TYM55" s="87"/>
      <c r="TYN55" s="87"/>
      <c r="TYO55" s="87"/>
      <c r="TYP55" s="87"/>
      <c r="TYQ55" s="87"/>
      <c r="TYR55" s="87"/>
      <c r="TYS55" s="87"/>
      <c r="TYT55" s="87"/>
      <c r="TYU55" s="87"/>
      <c r="TYV55" s="87"/>
      <c r="TYW55" s="87"/>
      <c r="TYX55" s="87"/>
      <c r="TYY55" s="87"/>
      <c r="TYZ55" s="87"/>
      <c r="TZA55" s="87"/>
      <c r="TZB55" s="87"/>
      <c r="TZC55" s="87"/>
      <c r="TZD55" s="87"/>
      <c r="TZE55" s="87"/>
      <c r="TZF55" s="87"/>
      <c r="TZG55" s="87"/>
      <c r="TZH55" s="87"/>
      <c r="TZI55" s="87"/>
      <c r="TZJ55" s="87"/>
      <c r="TZK55" s="87"/>
      <c r="TZL55" s="87"/>
      <c r="TZM55" s="87"/>
      <c r="TZN55" s="87"/>
      <c r="TZO55" s="87"/>
      <c r="TZP55" s="87"/>
      <c r="TZQ55" s="87"/>
      <c r="TZR55" s="87"/>
      <c r="TZS55" s="87"/>
      <c r="TZT55" s="87"/>
      <c r="TZU55" s="87"/>
      <c r="TZV55" s="87"/>
      <c r="TZW55" s="87"/>
      <c r="TZX55" s="87"/>
      <c r="TZY55" s="87"/>
      <c r="TZZ55" s="87"/>
      <c r="UAA55" s="87"/>
      <c r="UAB55" s="87"/>
      <c r="UAC55" s="87"/>
      <c r="UAD55" s="87"/>
      <c r="UAE55" s="87"/>
      <c r="UAF55" s="87"/>
      <c r="UAG55" s="87"/>
      <c r="UAH55" s="87"/>
      <c r="UAI55" s="87"/>
      <c r="UAJ55" s="87"/>
      <c r="UAK55" s="87"/>
      <c r="UAL55" s="87"/>
      <c r="UAM55" s="87"/>
      <c r="UAN55" s="87"/>
      <c r="UAO55" s="87"/>
      <c r="UAP55" s="87"/>
      <c r="UAQ55" s="87"/>
      <c r="UAR55" s="87"/>
      <c r="UAS55" s="87"/>
      <c r="UAT55" s="87"/>
      <c r="UAU55" s="87"/>
      <c r="UAV55" s="87"/>
      <c r="UAW55" s="87"/>
      <c r="UAX55" s="87"/>
      <c r="UAY55" s="87"/>
      <c r="UAZ55" s="87"/>
      <c r="UBA55" s="87"/>
      <c r="UBB55" s="87"/>
      <c r="UBC55" s="87"/>
      <c r="UBD55" s="87"/>
      <c r="UBE55" s="87"/>
      <c r="UBF55" s="87"/>
      <c r="UBG55" s="87"/>
      <c r="UBH55" s="87"/>
      <c r="UBI55" s="87"/>
      <c r="UBJ55" s="87"/>
      <c r="UBK55" s="87"/>
      <c r="UBL55" s="87"/>
      <c r="UBM55" s="87"/>
      <c r="UBN55" s="87"/>
      <c r="UBO55" s="87"/>
      <c r="UBP55" s="87"/>
      <c r="UBQ55" s="87"/>
      <c r="UBR55" s="87"/>
      <c r="UBS55" s="87"/>
      <c r="UBT55" s="87"/>
      <c r="UBU55" s="87"/>
      <c r="UBV55" s="87"/>
      <c r="UBW55" s="87"/>
      <c r="UBX55" s="87"/>
      <c r="UBY55" s="87"/>
      <c r="UBZ55" s="87"/>
      <c r="UCA55" s="87"/>
      <c r="UCB55" s="87"/>
      <c r="UCC55" s="87"/>
      <c r="UCD55" s="87"/>
      <c r="UCE55" s="87"/>
      <c r="UCF55" s="87"/>
      <c r="UCG55" s="87"/>
      <c r="UCH55" s="87"/>
      <c r="UCI55" s="87"/>
      <c r="UCJ55" s="87"/>
      <c r="UCK55" s="87"/>
      <c r="UCL55" s="87"/>
      <c r="UCM55" s="87"/>
      <c r="UCN55" s="87"/>
      <c r="UCO55" s="87"/>
      <c r="UCP55" s="87"/>
      <c r="UCQ55" s="87"/>
      <c r="UCR55" s="87"/>
      <c r="UCS55" s="87"/>
      <c r="UCT55" s="87"/>
      <c r="UCU55" s="87"/>
      <c r="UCV55" s="87"/>
      <c r="UCW55" s="87"/>
      <c r="UCX55" s="87"/>
      <c r="UCY55" s="87"/>
      <c r="UCZ55" s="87"/>
      <c r="UDA55" s="87"/>
      <c r="UDB55" s="87"/>
      <c r="UDC55" s="87"/>
      <c r="UDD55" s="87"/>
      <c r="UDE55" s="87"/>
      <c r="UDF55" s="87"/>
      <c r="UDG55" s="87"/>
      <c r="UDH55" s="87"/>
      <c r="UDI55" s="87"/>
      <c r="UDJ55" s="87"/>
      <c r="UDK55" s="87"/>
      <c r="UDL55" s="87"/>
      <c r="UDM55" s="87"/>
      <c r="UDN55" s="87"/>
      <c r="UDO55" s="87"/>
      <c r="UDP55" s="87"/>
      <c r="UDQ55" s="87"/>
      <c r="UDR55" s="87"/>
      <c r="UDS55" s="87"/>
      <c r="UDT55" s="87"/>
      <c r="UDU55" s="87"/>
      <c r="UDV55" s="87"/>
      <c r="UDW55" s="87"/>
      <c r="UDX55" s="87"/>
      <c r="UDY55" s="87"/>
      <c r="UDZ55" s="87"/>
      <c r="UEA55" s="87"/>
      <c r="UEB55" s="87"/>
      <c r="UEC55" s="87"/>
      <c r="UED55" s="87"/>
      <c r="UEE55" s="87"/>
      <c r="UEF55" s="87"/>
      <c r="UEG55" s="87"/>
      <c r="UEH55" s="87"/>
      <c r="UEI55" s="87"/>
      <c r="UEJ55" s="87"/>
      <c r="UEK55" s="87"/>
      <c r="UEL55" s="87"/>
      <c r="UEM55" s="87"/>
      <c r="UEN55" s="87"/>
      <c r="UEO55" s="87"/>
      <c r="UEP55" s="87"/>
      <c r="UEQ55" s="87"/>
      <c r="UER55" s="87"/>
      <c r="UES55" s="87"/>
      <c r="UET55" s="87"/>
      <c r="UEU55" s="87"/>
      <c r="UEV55" s="87"/>
      <c r="UEW55" s="87"/>
      <c r="UEX55" s="87"/>
      <c r="UEY55" s="87"/>
      <c r="UEZ55" s="87"/>
      <c r="UFA55" s="87"/>
      <c r="UFB55" s="87"/>
      <c r="UFC55" s="87"/>
      <c r="UFD55" s="87"/>
      <c r="UFE55" s="87"/>
      <c r="UFF55" s="87"/>
      <c r="UFG55" s="87"/>
      <c r="UFH55" s="87"/>
      <c r="UFI55" s="87"/>
      <c r="UFJ55" s="87"/>
      <c r="UFK55" s="87"/>
      <c r="UFL55" s="87"/>
      <c r="UFM55" s="87"/>
      <c r="UFN55" s="87"/>
      <c r="UFO55" s="87"/>
      <c r="UFP55" s="87"/>
      <c r="UFQ55" s="87"/>
      <c r="UFR55" s="87"/>
      <c r="UFS55" s="87"/>
      <c r="UFT55" s="87"/>
      <c r="UFU55" s="87"/>
      <c r="UFV55" s="87"/>
      <c r="UFW55" s="87"/>
      <c r="UFX55" s="87"/>
      <c r="UFY55" s="87"/>
      <c r="UFZ55" s="87"/>
      <c r="UGA55" s="87"/>
      <c r="UGB55" s="87"/>
      <c r="UGC55" s="87"/>
      <c r="UGD55" s="87"/>
      <c r="UGE55" s="87"/>
      <c r="UGF55" s="87"/>
      <c r="UGG55" s="87"/>
      <c r="UGH55" s="87"/>
      <c r="UGI55" s="87"/>
      <c r="UGJ55" s="87"/>
      <c r="UGK55" s="87"/>
      <c r="UGL55" s="87"/>
      <c r="UGM55" s="87"/>
      <c r="UGN55" s="87"/>
      <c r="UGO55" s="87"/>
      <c r="UGP55" s="87"/>
      <c r="UGQ55" s="87"/>
      <c r="UGR55" s="87"/>
      <c r="UGS55" s="87"/>
      <c r="UGT55" s="87"/>
      <c r="UGU55" s="87"/>
      <c r="UGV55" s="87"/>
      <c r="UGW55" s="87"/>
      <c r="UGX55" s="87"/>
      <c r="UGY55" s="87"/>
      <c r="UGZ55" s="87"/>
      <c r="UHA55" s="87"/>
      <c r="UHB55" s="87"/>
      <c r="UHC55" s="87"/>
      <c r="UHD55" s="87"/>
      <c r="UHE55" s="87"/>
      <c r="UHF55" s="87"/>
      <c r="UHG55" s="87"/>
      <c r="UHH55" s="87"/>
      <c r="UHI55" s="87"/>
      <c r="UHJ55" s="87"/>
      <c r="UHK55" s="87"/>
      <c r="UHL55" s="87"/>
      <c r="UHM55" s="87"/>
      <c r="UHN55" s="87"/>
      <c r="UHO55" s="87"/>
      <c r="UHP55" s="87"/>
      <c r="UHQ55" s="87"/>
      <c r="UHR55" s="87"/>
      <c r="UHS55" s="87"/>
      <c r="UHT55" s="87"/>
      <c r="UHU55" s="87"/>
      <c r="UHV55" s="87"/>
      <c r="UHW55" s="87"/>
      <c r="UHX55" s="87"/>
      <c r="UHY55" s="87"/>
      <c r="UHZ55" s="87"/>
      <c r="UIA55" s="87"/>
      <c r="UIB55" s="87"/>
      <c r="UIC55" s="87"/>
      <c r="UID55" s="87"/>
      <c r="UIE55" s="87"/>
      <c r="UIF55" s="87"/>
      <c r="UIG55" s="87"/>
      <c r="UIH55" s="87"/>
      <c r="UII55" s="87"/>
      <c r="UIJ55" s="87"/>
      <c r="UIK55" s="87"/>
      <c r="UIL55" s="87"/>
      <c r="UIM55" s="87"/>
      <c r="UIN55" s="87"/>
      <c r="UIO55" s="87"/>
      <c r="UIP55" s="87"/>
      <c r="UIQ55" s="87"/>
      <c r="UIR55" s="87"/>
      <c r="UIS55" s="87"/>
      <c r="UIT55" s="87"/>
      <c r="UIU55" s="87"/>
      <c r="UIV55" s="87"/>
      <c r="UIW55" s="87"/>
      <c r="UIX55" s="87"/>
      <c r="UIY55" s="87"/>
      <c r="UIZ55" s="87"/>
      <c r="UJA55" s="87"/>
      <c r="UJB55" s="87"/>
      <c r="UJC55" s="87"/>
      <c r="UJD55" s="87"/>
      <c r="UJE55" s="87"/>
      <c r="UJF55" s="87"/>
      <c r="UJG55" s="87"/>
      <c r="UJH55" s="87"/>
      <c r="UJI55" s="87"/>
      <c r="UJJ55" s="87"/>
      <c r="UJK55" s="87"/>
      <c r="UJL55" s="87"/>
      <c r="UJM55" s="87"/>
      <c r="UJN55" s="87"/>
      <c r="UJO55" s="87"/>
      <c r="UJP55" s="87"/>
      <c r="UJQ55" s="87"/>
      <c r="UJR55" s="87"/>
      <c r="UJS55" s="87"/>
      <c r="UJT55" s="87"/>
      <c r="UJU55" s="87"/>
      <c r="UJV55" s="87"/>
      <c r="UJW55" s="87"/>
      <c r="UJX55" s="87"/>
      <c r="UJY55" s="87"/>
      <c r="UJZ55" s="87"/>
      <c r="UKA55" s="87"/>
      <c r="UKB55" s="87"/>
      <c r="UKC55" s="87"/>
      <c r="UKD55" s="87"/>
      <c r="UKE55" s="87"/>
      <c r="UKF55" s="87"/>
      <c r="UKG55" s="87"/>
      <c r="UKH55" s="87"/>
      <c r="UKI55" s="87"/>
      <c r="UKJ55" s="87"/>
      <c r="UKK55" s="87"/>
      <c r="UKL55" s="87"/>
      <c r="UKM55" s="87"/>
      <c r="UKN55" s="87"/>
      <c r="UKO55" s="87"/>
      <c r="UKP55" s="87"/>
      <c r="UKQ55" s="87"/>
      <c r="UKR55" s="87"/>
      <c r="UKS55" s="87"/>
      <c r="UKT55" s="87"/>
      <c r="UKU55" s="87"/>
      <c r="UKV55" s="87"/>
      <c r="UKW55" s="87"/>
      <c r="UKX55" s="87"/>
      <c r="UKY55" s="87"/>
      <c r="UKZ55" s="87"/>
      <c r="ULA55" s="87"/>
      <c r="ULB55" s="87"/>
      <c r="ULC55" s="87"/>
      <c r="ULD55" s="87"/>
      <c r="ULE55" s="87"/>
      <c r="ULF55" s="87"/>
      <c r="ULG55" s="87"/>
      <c r="ULH55" s="87"/>
      <c r="ULI55" s="87"/>
      <c r="ULJ55" s="87"/>
      <c r="ULK55" s="87"/>
      <c r="ULL55" s="87"/>
      <c r="ULM55" s="87"/>
      <c r="ULN55" s="87"/>
      <c r="ULO55" s="87"/>
      <c r="ULP55" s="87"/>
      <c r="ULQ55" s="87"/>
      <c r="ULR55" s="87"/>
      <c r="ULS55" s="87"/>
      <c r="ULT55" s="87"/>
      <c r="ULU55" s="87"/>
      <c r="ULV55" s="87"/>
      <c r="ULW55" s="87"/>
      <c r="ULX55" s="87"/>
      <c r="ULY55" s="87"/>
      <c r="ULZ55" s="87"/>
      <c r="UMA55" s="87"/>
      <c r="UMB55" s="87"/>
      <c r="UMC55" s="87"/>
      <c r="UMD55" s="87"/>
      <c r="UME55" s="87"/>
      <c r="UMF55" s="87"/>
      <c r="UMG55" s="87"/>
      <c r="UMH55" s="87"/>
      <c r="UMI55" s="87"/>
      <c r="UMJ55" s="87"/>
      <c r="UMK55" s="87"/>
      <c r="UML55" s="87"/>
      <c r="UMM55" s="87"/>
      <c r="UMN55" s="87"/>
      <c r="UMO55" s="87"/>
      <c r="UMP55" s="87"/>
      <c r="UMQ55" s="87"/>
      <c r="UMR55" s="87"/>
      <c r="UMS55" s="87"/>
      <c r="UMT55" s="87"/>
      <c r="UMU55" s="87"/>
      <c r="UMV55" s="87"/>
      <c r="UMW55" s="87"/>
      <c r="UMX55" s="87"/>
      <c r="UMY55" s="87"/>
      <c r="UMZ55" s="87"/>
      <c r="UNA55" s="87"/>
      <c r="UNB55" s="87"/>
      <c r="UNC55" s="87"/>
      <c r="UND55" s="87"/>
      <c r="UNE55" s="87"/>
      <c r="UNF55" s="87"/>
      <c r="UNG55" s="87"/>
      <c r="UNH55" s="87"/>
      <c r="UNI55" s="87"/>
      <c r="UNJ55" s="87"/>
      <c r="UNK55" s="87"/>
      <c r="UNL55" s="87"/>
      <c r="UNM55" s="87"/>
      <c r="UNN55" s="87"/>
      <c r="UNO55" s="87"/>
      <c r="UNP55" s="87"/>
      <c r="UNQ55" s="87"/>
      <c r="UNR55" s="87"/>
      <c r="UNS55" s="87"/>
      <c r="UNT55" s="87"/>
      <c r="UNU55" s="87"/>
      <c r="UNV55" s="87"/>
      <c r="UNW55" s="87"/>
      <c r="UNX55" s="87"/>
      <c r="UNY55" s="87"/>
      <c r="UNZ55" s="87"/>
      <c r="UOA55" s="87"/>
      <c r="UOB55" s="87"/>
      <c r="UOC55" s="87"/>
      <c r="UOD55" s="87"/>
      <c r="UOE55" s="87"/>
      <c r="UOF55" s="87"/>
      <c r="UOG55" s="87"/>
      <c r="UOH55" s="87"/>
      <c r="UOI55" s="87"/>
      <c r="UOJ55" s="87"/>
      <c r="UOK55" s="87"/>
      <c r="UOL55" s="87"/>
      <c r="UOM55" s="87"/>
      <c r="UON55" s="87"/>
      <c r="UOO55" s="87"/>
      <c r="UOP55" s="87"/>
      <c r="UOQ55" s="87"/>
      <c r="UOR55" s="87"/>
      <c r="UOS55" s="87"/>
      <c r="UOT55" s="87"/>
      <c r="UOU55" s="87"/>
      <c r="UOV55" s="87"/>
      <c r="UOW55" s="87"/>
      <c r="UOX55" s="87"/>
      <c r="UOY55" s="87"/>
      <c r="UOZ55" s="87"/>
      <c r="UPA55" s="87"/>
      <c r="UPB55" s="87"/>
      <c r="UPC55" s="87"/>
      <c r="UPD55" s="87"/>
      <c r="UPE55" s="87"/>
      <c r="UPF55" s="87"/>
      <c r="UPG55" s="87"/>
      <c r="UPH55" s="87"/>
      <c r="UPI55" s="87"/>
      <c r="UPJ55" s="87"/>
      <c r="UPK55" s="87"/>
      <c r="UPL55" s="87"/>
      <c r="UPM55" s="87"/>
      <c r="UPN55" s="87"/>
      <c r="UPO55" s="87"/>
      <c r="UPP55" s="87"/>
      <c r="UPQ55" s="87"/>
      <c r="UPR55" s="87"/>
      <c r="UPS55" s="87"/>
      <c r="UPT55" s="87"/>
      <c r="UPU55" s="87"/>
      <c r="UPV55" s="87"/>
      <c r="UPW55" s="87"/>
      <c r="UPX55" s="87"/>
      <c r="UPY55" s="87"/>
      <c r="UPZ55" s="87"/>
      <c r="UQA55" s="87"/>
      <c r="UQB55" s="87"/>
      <c r="UQC55" s="87"/>
      <c r="UQD55" s="87"/>
      <c r="UQE55" s="87"/>
      <c r="UQF55" s="87"/>
      <c r="UQG55" s="87"/>
      <c r="UQH55" s="87"/>
      <c r="UQI55" s="87"/>
      <c r="UQJ55" s="87"/>
      <c r="UQK55" s="87"/>
      <c r="UQL55" s="87"/>
      <c r="UQM55" s="87"/>
      <c r="UQN55" s="87"/>
      <c r="UQO55" s="87"/>
      <c r="UQP55" s="87"/>
      <c r="UQQ55" s="87"/>
      <c r="UQR55" s="87"/>
      <c r="UQS55" s="87"/>
      <c r="UQT55" s="87"/>
      <c r="UQU55" s="87"/>
      <c r="UQV55" s="87"/>
      <c r="UQW55" s="87"/>
      <c r="UQX55" s="87"/>
      <c r="UQY55" s="87"/>
      <c r="UQZ55" s="87"/>
      <c r="URA55" s="87"/>
      <c r="URB55" s="87"/>
      <c r="URC55" s="87"/>
      <c r="URD55" s="87"/>
      <c r="URE55" s="87"/>
      <c r="URF55" s="87"/>
      <c r="URG55" s="87"/>
      <c r="URH55" s="87"/>
      <c r="URI55" s="87"/>
      <c r="URJ55" s="87"/>
      <c r="URK55" s="87"/>
      <c r="URL55" s="87"/>
      <c r="URM55" s="87"/>
      <c r="URN55" s="87"/>
      <c r="URO55" s="87"/>
      <c r="URP55" s="87"/>
      <c r="URQ55" s="87"/>
      <c r="URR55" s="87"/>
      <c r="URS55" s="87"/>
      <c r="URT55" s="87"/>
      <c r="URU55" s="87"/>
      <c r="URV55" s="87"/>
      <c r="URW55" s="87"/>
      <c r="URX55" s="87"/>
      <c r="URY55" s="87"/>
      <c r="URZ55" s="87"/>
      <c r="USA55" s="87"/>
      <c r="USB55" s="87"/>
      <c r="USC55" s="87"/>
      <c r="USD55" s="87"/>
      <c r="USE55" s="87"/>
      <c r="USF55" s="87"/>
      <c r="USG55" s="87"/>
      <c r="USH55" s="87"/>
      <c r="USI55" s="87"/>
      <c r="USJ55" s="87"/>
      <c r="USK55" s="87"/>
      <c r="USL55" s="87"/>
      <c r="USM55" s="87"/>
      <c r="USN55" s="87"/>
      <c r="USO55" s="87"/>
      <c r="USP55" s="87"/>
      <c r="USQ55" s="87"/>
      <c r="USR55" s="87"/>
      <c r="USS55" s="87"/>
      <c r="UST55" s="87"/>
      <c r="USU55" s="87"/>
      <c r="USV55" s="87"/>
      <c r="USW55" s="87"/>
      <c r="USX55" s="87"/>
      <c r="USY55" s="87"/>
      <c r="USZ55" s="87"/>
      <c r="UTA55" s="87"/>
      <c r="UTB55" s="87"/>
      <c r="UTC55" s="87"/>
      <c r="UTD55" s="87"/>
      <c r="UTE55" s="87"/>
      <c r="UTF55" s="87"/>
      <c r="UTG55" s="87"/>
      <c r="UTH55" s="87"/>
      <c r="UTI55" s="87"/>
      <c r="UTJ55" s="87"/>
      <c r="UTK55" s="87"/>
      <c r="UTL55" s="87"/>
      <c r="UTM55" s="87"/>
      <c r="UTN55" s="87"/>
      <c r="UTO55" s="87"/>
      <c r="UTP55" s="87"/>
      <c r="UTQ55" s="87"/>
      <c r="UTR55" s="87"/>
      <c r="UTS55" s="87"/>
      <c r="UTT55" s="87"/>
      <c r="UTU55" s="87"/>
      <c r="UTV55" s="87"/>
      <c r="UTW55" s="87"/>
      <c r="UTX55" s="87"/>
      <c r="UTY55" s="87"/>
      <c r="UTZ55" s="87"/>
      <c r="UUA55" s="87"/>
      <c r="UUB55" s="87"/>
      <c r="UUC55" s="87"/>
      <c r="UUD55" s="87"/>
      <c r="UUE55" s="87"/>
      <c r="UUF55" s="87"/>
      <c r="UUG55" s="87"/>
      <c r="UUH55" s="87"/>
      <c r="UUI55" s="87"/>
      <c r="UUJ55" s="87"/>
      <c r="UUK55" s="87"/>
      <c r="UUL55" s="87"/>
      <c r="UUM55" s="87"/>
      <c r="UUN55" s="87"/>
      <c r="UUO55" s="87"/>
      <c r="UUP55" s="87"/>
      <c r="UUQ55" s="87"/>
      <c r="UUR55" s="87"/>
      <c r="UUS55" s="87"/>
      <c r="UUT55" s="87"/>
      <c r="UUU55" s="87"/>
      <c r="UUV55" s="87"/>
      <c r="UUW55" s="87"/>
      <c r="UUX55" s="87"/>
      <c r="UUY55" s="87"/>
      <c r="UUZ55" s="87"/>
      <c r="UVA55" s="87"/>
      <c r="UVB55" s="87"/>
      <c r="UVC55" s="87"/>
      <c r="UVD55" s="87"/>
      <c r="UVE55" s="87"/>
      <c r="UVF55" s="87"/>
      <c r="UVG55" s="87"/>
      <c r="UVH55" s="87"/>
      <c r="UVI55" s="87"/>
      <c r="UVJ55" s="87"/>
      <c r="UVK55" s="87"/>
      <c r="UVL55" s="87"/>
      <c r="UVM55" s="87"/>
      <c r="UVN55" s="87"/>
      <c r="UVO55" s="87"/>
      <c r="UVP55" s="87"/>
      <c r="UVQ55" s="87"/>
      <c r="UVR55" s="87"/>
      <c r="UVS55" s="87"/>
      <c r="UVT55" s="87"/>
      <c r="UVU55" s="87"/>
      <c r="UVV55" s="87"/>
      <c r="UVW55" s="87"/>
      <c r="UVX55" s="87"/>
      <c r="UVY55" s="87"/>
      <c r="UVZ55" s="87"/>
      <c r="UWA55" s="87"/>
      <c r="UWB55" s="87"/>
      <c r="UWC55" s="87"/>
      <c r="UWD55" s="87"/>
      <c r="UWE55" s="87"/>
      <c r="UWF55" s="87"/>
      <c r="UWG55" s="87"/>
      <c r="UWH55" s="87"/>
      <c r="UWI55" s="87"/>
      <c r="UWJ55" s="87"/>
      <c r="UWK55" s="87"/>
      <c r="UWL55" s="87"/>
      <c r="UWM55" s="87"/>
      <c r="UWN55" s="87"/>
      <c r="UWO55" s="87"/>
      <c r="UWP55" s="87"/>
      <c r="UWQ55" s="87"/>
      <c r="UWR55" s="87"/>
      <c r="UWS55" s="87"/>
      <c r="UWT55" s="87"/>
      <c r="UWU55" s="87"/>
      <c r="UWV55" s="87"/>
      <c r="UWW55" s="87"/>
      <c r="UWX55" s="87"/>
      <c r="UWY55" s="87"/>
      <c r="UWZ55" s="87"/>
      <c r="UXA55" s="87"/>
      <c r="UXB55" s="87"/>
      <c r="UXC55" s="87"/>
      <c r="UXD55" s="87"/>
      <c r="UXE55" s="87"/>
      <c r="UXF55" s="87"/>
      <c r="UXG55" s="87"/>
      <c r="UXH55" s="87"/>
      <c r="UXI55" s="87"/>
      <c r="UXJ55" s="87"/>
      <c r="UXK55" s="87"/>
      <c r="UXL55" s="87"/>
      <c r="UXM55" s="87"/>
      <c r="UXN55" s="87"/>
      <c r="UXO55" s="87"/>
      <c r="UXP55" s="87"/>
      <c r="UXQ55" s="87"/>
      <c r="UXR55" s="87"/>
      <c r="UXS55" s="87"/>
      <c r="UXT55" s="87"/>
      <c r="UXU55" s="87"/>
      <c r="UXV55" s="87"/>
      <c r="UXW55" s="87"/>
      <c r="UXX55" s="87"/>
      <c r="UXY55" s="87"/>
      <c r="UXZ55" s="87"/>
      <c r="UYA55" s="87"/>
      <c r="UYB55" s="87"/>
      <c r="UYC55" s="87"/>
      <c r="UYD55" s="87"/>
      <c r="UYE55" s="87"/>
      <c r="UYF55" s="87"/>
      <c r="UYG55" s="87"/>
      <c r="UYH55" s="87"/>
      <c r="UYI55" s="87"/>
      <c r="UYJ55" s="87"/>
      <c r="UYK55" s="87"/>
      <c r="UYL55" s="87"/>
      <c r="UYM55" s="87"/>
      <c r="UYN55" s="87"/>
      <c r="UYO55" s="87"/>
      <c r="UYP55" s="87"/>
      <c r="UYQ55" s="87"/>
      <c r="UYR55" s="87"/>
      <c r="UYS55" s="87"/>
      <c r="UYT55" s="87"/>
      <c r="UYU55" s="87"/>
      <c r="UYV55" s="87"/>
      <c r="UYW55" s="87"/>
      <c r="UYX55" s="87"/>
      <c r="UYY55" s="87"/>
      <c r="UYZ55" s="87"/>
      <c r="UZA55" s="87"/>
      <c r="UZB55" s="87"/>
      <c r="UZC55" s="87"/>
      <c r="UZD55" s="87"/>
      <c r="UZE55" s="87"/>
      <c r="UZF55" s="87"/>
      <c r="UZG55" s="87"/>
      <c r="UZH55" s="87"/>
      <c r="UZI55" s="87"/>
      <c r="UZJ55" s="87"/>
      <c r="UZK55" s="87"/>
      <c r="UZL55" s="87"/>
      <c r="UZM55" s="87"/>
      <c r="UZN55" s="87"/>
      <c r="UZO55" s="87"/>
      <c r="UZP55" s="87"/>
      <c r="UZQ55" s="87"/>
      <c r="UZR55" s="87"/>
      <c r="UZS55" s="87"/>
      <c r="UZT55" s="87"/>
      <c r="UZU55" s="87"/>
      <c r="UZV55" s="87"/>
      <c r="UZW55" s="87"/>
      <c r="UZX55" s="87"/>
      <c r="UZY55" s="87"/>
      <c r="UZZ55" s="87"/>
      <c r="VAA55" s="87"/>
      <c r="VAB55" s="87"/>
      <c r="VAC55" s="87"/>
      <c r="VAD55" s="87"/>
      <c r="VAE55" s="87"/>
      <c r="VAF55" s="87"/>
      <c r="VAG55" s="87"/>
      <c r="VAH55" s="87"/>
      <c r="VAI55" s="87"/>
      <c r="VAJ55" s="87"/>
      <c r="VAK55" s="87"/>
      <c r="VAL55" s="87"/>
      <c r="VAM55" s="87"/>
      <c r="VAN55" s="87"/>
      <c r="VAO55" s="87"/>
      <c r="VAP55" s="87"/>
      <c r="VAQ55" s="87"/>
      <c r="VAR55" s="87"/>
      <c r="VAS55" s="87"/>
      <c r="VAT55" s="87"/>
      <c r="VAU55" s="87"/>
      <c r="VAV55" s="87"/>
      <c r="VAW55" s="87"/>
      <c r="VAX55" s="87"/>
      <c r="VAY55" s="87"/>
      <c r="VAZ55" s="87"/>
      <c r="VBA55" s="87"/>
      <c r="VBB55" s="87"/>
      <c r="VBC55" s="87"/>
      <c r="VBD55" s="87"/>
      <c r="VBE55" s="87"/>
      <c r="VBF55" s="87"/>
      <c r="VBG55" s="87"/>
      <c r="VBH55" s="87"/>
      <c r="VBI55" s="87"/>
      <c r="VBJ55" s="87"/>
      <c r="VBK55" s="87"/>
      <c r="VBL55" s="87"/>
      <c r="VBM55" s="87"/>
      <c r="VBN55" s="87"/>
      <c r="VBO55" s="87"/>
      <c r="VBP55" s="87"/>
      <c r="VBQ55" s="87"/>
      <c r="VBR55" s="87"/>
      <c r="VBS55" s="87"/>
      <c r="VBT55" s="87"/>
      <c r="VBU55" s="87"/>
      <c r="VBV55" s="87"/>
      <c r="VBW55" s="87"/>
      <c r="VBX55" s="87"/>
      <c r="VBY55" s="87"/>
      <c r="VBZ55" s="87"/>
      <c r="VCA55" s="87"/>
      <c r="VCB55" s="87"/>
      <c r="VCC55" s="87"/>
      <c r="VCD55" s="87"/>
      <c r="VCE55" s="87"/>
      <c r="VCF55" s="87"/>
      <c r="VCG55" s="87"/>
      <c r="VCH55" s="87"/>
      <c r="VCI55" s="87"/>
      <c r="VCJ55" s="87"/>
      <c r="VCK55" s="87"/>
      <c r="VCL55" s="87"/>
      <c r="VCM55" s="87"/>
      <c r="VCN55" s="87"/>
      <c r="VCO55" s="87"/>
      <c r="VCP55" s="87"/>
      <c r="VCQ55" s="87"/>
      <c r="VCR55" s="87"/>
      <c r="VCS55" s="87"/>
      <c r="VCT55" s="87"/>
      <c r="VCU55" s="87"/>
      <c r="VCV55" s="87"/>
      <c r="VCW55" s="87"/>
      <c r="VCX55" s="87"/>
      <c r="VCY55" s="87"/>
      <c r="VCZ55" s="87"/>
      <c r="VDA55" s="87"/>
      <c r="VDB55" s="87"/>
      <c r="VDC55" s="87"/>
      <c r="VDD55" s="87"/>
      <c r="VDE55" s="87"/>
      <c r="VDF55" s="87"/>
      <c r="VDG55" s="87"/>
      <c r="VDH55" s="87"/>
      <c r="VDI55" s="87"/>
      <c r="VDJ55" s="87"/>
      <c r="VDK55" s="87"/>
      <c r="VDL55" s="87"/>
      <c r="VDM55" s="87"/>
      <c r="VDN55" s="87"/>
      <c r="VDO55" s="87"/>
      <c r="VDP55" s="87"/>
      <c r="VDQ55" s="87"/>
      <c r="VDR55" s="87"/>
      <c r="VDS55" s="87"/>
      <c r="VDT55" s="87"/>
      <c r="VDU55" s="87"/>
      <c r="VDV55" s="87"/>
      <c r="VDW55" s="87"/>
      <c r="VDX55" s="87"/>
      <c r="VDY55" s="87"/>
      <c r="VDZ55" s="87"/>
      <c r="VEA55" s="87"/>
      <c r="VEB55" s="87"/>
      <c r="VEC55" s="87"/>
      <c r="VED55" s="87"/>
      <c r="VEE55" s="87"/>
      <c r="VEF55" s="87"/>
      <c r="VEG55" s="87"/>
      <c r="VEH55" s="87"/>
      <c r="VEI55" s="87"/>
      <c r="VEJ55" s="87"/>
      <c r="VEK55" s="87"/>
      <c r="VEL55" s="87"/>
      <c r="VEM55" s="87"/>
      <c r="VEN55" s="87"/>
      <c r="VEO55" s="87"/>
      <c r="VEP55" s="87"/>
      <c r="VEQ55" s="87"/>
      <c r="VER55" s="87"/>
      <c r="VES55" s="87"/>
      <c r="VET55" s="87"/>
      <c r="VEU55" s="87"/>
      <c r="VEV55" s="87"/>
      <c r="VEW55" s="87"/>
      <c r="VEX55" s="87"/>
      <c r="VEY55" s="87"/>
      <c r="VEZ55" s="87"/>
      <c r="VFA55" s="87"/>
      <c r="VFB55" s="87"/>
      <c r="VFC55" s="87"/>
      <c r="VFD55" s="87"/>
      <c r="VFE55" s="87"/>
      <c r="VFF55" s="87"/>
      <c r="VFG55" s="87"/>
      <c r="VFH55" s="87"/>
      <c r="VFI55" s="87"/>
      <c r="VFJ55" s="87"/>
      <c r="VFK55" s="87"/>
      <c r="VFL55" s="87"/>
      <c r="VFM55" s="87"/>
      <c r="VFN55" s="87"/>
      <c r="VFO55" s="87"/>
      <c r="VFP55" s="87"/>
      <c r="VFQ55" s="87"/>
      <c r="VFR55" s="87"/>
      <c r="VFS55" s="87"/>
      <c r="VFT55" s="87"/>
      <c r="VFU55" s="87"/>
      <c r="VFV55" s="87"/>
      <c r="VFW55" s="87"/>
      <c r="VFX55" s="87"/>
      <c r="VFY55" s="87"/>
      <c r="VFZ55" s="87"/>
      <c r="VGA55" s="87"/>
      <c r="VGB55" s="87"/>
      <c r="VGC55" s="87"/>
      <c r="VGD55" s="87"/>
      <c r="VGE55" s="87"/>
      <c r="VGF55" s="87"/>
      <c r="VGG55" s="87"/>
      <c r="VGH55" s="87"/>
      <c r="VGI55" s="87"/>
      <c r="VGJ55" s="87"/>
      <c r="VGK55" s="87"/>
      <c r="VGL55" s="87"/>
      <c r="VGM55" s="87"/>
      <c r="VGN55" s="87"/>
      <c r="VGO55" s="87"/>
      <c r="VGP55" s="87"/>
      <c r="VGQ55" s="87"/>
      <c r="VGR55" s="87"/>
      <c r="VGS55" s="87"/>
      <c r="VGT55" s="87"/>
      <c r="VGU55" s="87"/>
      <c r="VGV55" s="87"/>
      <c r="VGW55" s="87"/>
      <c r="VGX55" s="87"/>
      <c r="VGY55" s="87"/>
      <c r="VGZ55" s="87"/>
      <c r="VHA55" s="87"/>
      <c r="VHB55" s="87"/>
      <c r="VHC55" s="87"/>
      <c r="VHD55" s="87"/>
      <c r="VHE55" s="87"/>
      <c r="VHF55" s="87"/>
      <c r="VHG55" s="87"/>
      <c r="VHH55" s="87"/>
      <c r="VHI55" s="87"/>
      <c r="VHJ55" s="87"/>
      <c r="VHK55" s="87"/>
      <c r="VHL55" s="87"/>
      <c r="VHM55" s="87"/>
      <c r="VHN55" s="87"/>
      <c r="VHO55" s="87"/>
      <c r="VHP55" s="87"/>
      <c r="VHQ55" s="87"/>
      <c r="VHR55" s="87"/>
      <c r="VHS55" s="87"/>
      <c r="VHT55" s="87"/>
      <c r="VHU55" s="87"/>
      <c r="VHV55" s="87"/>
      <c r="VHW55" s="87"/>
      <c r="VHX55" s="87"/>
      <c r="VHY55" s="87"/>
      <c r="VHZ55" s="87"/>
      <c r="VIA55" s="87"/>
      <c r="VIB55" s="87"/>
      <c r="VIC55" s="87"/>
      <c r="VID55" s="87"/>
      <c r="VIE55" s="87"/>
      <c r="VIF55" s="87"/>
      <c r="VIG55" s="87"/>
      <c r="VIH55" s="87"/>
      <c r="VII55" s="87"/>
      <c r="VIJ55" s="87"/>
      <c r="VIK55" s="87"/>
      <c r="VIL55" s="87"/>
      <c r="VIM55" s="87"/>
      <c r="VIN55" s="87"/>
      <c r="VIO55" s="87"/>
      <c r="VIP55" s="87"/>
      <c r="VIQ55" s="87"/>
      <c r="VIR55" s="87"/>
      <c r="VIS55" s="87"/>
      <c r="VIT55" s="87"/>
      <c r="VIU55" s="87"/>
      <c r="VIV55" s="87"/>
      <c r="VIW55" s="87"/>
      <c r="VIX55" s="87"/>
      <c r="VIY55" s="87"/>
      <c r="VIZ55" s="87"/>
      <c r="VJA55" s="87"/>
      <c r="VJB55" s="87"/>
      <c r="VJC55" s="87"/>
      <c r="VJD55" s="87"/>
      <c r="VJE55" s="87"/>
      <c r="VJF55" s="87"/>
      <c r="VJG55" s="87"/>
      <c r="VJH55" s="87"/>
      <c r="VJI55" s="87"/>
      <c r="VJJ55" s="87"/>
      <c r="VJK55" s="87"/>
      <c r="VJL55" s="87"/>
      <c r="VJM55" s="87"/>
      <c r="VJN55" s="87"/>
      <c r="VJO55" s="87"/>
      <c r="VJP55" s="87"/>
      <c r="VJQ55" s="87"/>
      <c r="VJR55" s="87"/>
      <c r="VJS55" s="87"/>
      <c r="VJT55" s="87"/>
      <c r="VJU55" s="87"/>
      <c r="VJV55" s="87"/>
      <c r="VJW55" s="87"/>
      <c r="VJX55" s="87"/>
      <c r="VJY55" s="87"/>
      <c r="VJZ55" s="87"/>
      <c r="VKA55" s="87"/>
      <c r="VKB55" s="87"/>
      <c r="VKC55" s="87"/>
      <c r="VKD55" s="87"/>
      <c r="VKE55" s="87"/>
      <c r="VKF55" s="87"/>
      <c r="VKG55" s="87"/>
      <c r="VKH55" s="87"/>
      <c r="VKI55" s="87"/>
      <c r="VKJ55" s="87"/>
      <c r="VKK55" s="87"/>
      <c r="VKL55" s="87"/>
      <c r="VKM55" s="87"/>
      <c r="VKN55" s="87"/>
      <c r="VKO55" s="87"/>
      <c r="VKP55" s="87"/>
      <c r="VKQ55" s="87"/>
      <c r="VKR55" s="87"/>
      <c r="VKS55" s="87"/>
      <c r="VKT55" s="87"/>
      <c r="VKU55" s="87"/>
      <c r="VKV55" s="87"/>
      <c r="VKW55" s="87"/>
      <c r="VKX55" s="87"/>
      <c r="VKY55" s="87"/>
      <c r="VKZ55" s="87"/>
      <c r="VLA55" s="87"/>
      <c r="VLB55" s="87"/>
      <c r="VLC55" s="87"/>
      <c r="VLD55" s="87"/>
      <c r="VLE55" s="87"/>
      <c r="VLF55" s="87"/>
      <c r="VLG55" s="87"/>
      <c r="VLH55" s="87"/>
      <c r="VLI55" s="87"/>
      <c r="VLJ55" s="87"/>
      <c r="VLK55" s="87"/>
      <c r="VLL55" s="87"/>
      <c r="VLM55" s="87"/>
      <c r="VLN55" s="87"/>
      <c r="VLO55" s="87"/>
      <c r="VLP55" s="87"/>
      <c r="VLQ55" s="87"/>
      <c r="VLR55" s="87"/>
      <c r="VLS55" s="87"/>
      <c r="VLT55" s="87"/>
      <c r="VLU55" s="87"/>
      <c r="VLV55" s="87"/>
      <c r="VLW55" s="87"/>
      <c r="VLX55" s="87"/>
      <c r="VLY55" s="87"/>
      <c r="VLZ55" s="87"/>
      <c r="VMA55" s="87"/>
      <c r="VMB55" s="87"/>
      <c r="VMC55" s="87"/>
      <c r="VMD55" s="87"/>
      <c r="VME55" s="87"/>
      <c r="VMF55" s="87"/>
      <c r="VMG55" s="87"/>
      <c r="VMH55" s="87"/>
      <c r="VMI55" s="87"/>
      <c r="VMJ55" s="87"/>
      <c r="VMK55" s="87"/>
      <c r="VML55" s="87"/>
      <c r="VMM55" s="87"/>
      <c r="VMN55" s="87"/>
      <c r="VMO55" s="87"/>
      <c r="VMP55" s="87"/>
      <c r="VMQ55" s="87"/>
      <c r="VMR55" s="87"/>
      <c r="VMS55" s="87"/>
      <c r="VMT55" s="87"/>
      <c r="VMU55" s="87"/>
      <c r="VMV55" s="87"/>
      <c r="VMW55" s="87"/>
      <c r="VMX55" s="87"/>
      <c r="VMY55" s="87"/>
      <c r="VMZ55" s="87"/>
      <c r="VNA55" s="87"/>
      <c r="VNB55" s="87"/>
      <c r="VNC55" s="87"/>
      <c r="VND55" s="87"/>
      <c r="VNE55" s="87"/>
      <c r="VNF55" s="87"/>
      <c r="VNG55" s="87"/>
      <c r="VNH55" s="87"/>
      <c r="VNI55" s="87"/>
      <c r="VNJ55" s="87"/>
      <c r="VNK55" s="87"/>
      <c r="VNL55" s="87"/>
      <c r="VNM55" s="87"/>
      <c r="VNN55" s="87"/>
      <c r="VNO55" s="87"/>
      <c r="VNP55" s="87"/>
      <c r="VNQ55" s="87"/>
      <c r="VNR55" s="87"/>
      <c r="VNS55" s="87"/>
      <c r="VNT55" s="87"/>
      <c r="VNU55" s="87"/>
      <c r="VNV55" s="87"/>
      <c r="VNW55" s="87"/>
      <c r="VNX55" s="87"/>
      <c r="VNY55" s="87"/>
      <c r="VNZ55" s="87"/>
      <c r="VOA55" s="87"/>
      <c r="VOB55" s="87"/>
      <c r="VOC55" s="87"/>
      <c r="VOD55" s="87"/>
      <c r="VOE55" s="87"/>
      <c r="VOF55" s="87"/>
      <c r="VOG55" s="87"/>
      <c r="VOH55" s="87"/>
      <c r="VOI55" s="87"/>
      <c r="VOJ55" s="87"/>
      <c r="VOK55" s="87"/>
      <c r="VOL55" s="87"/>
      <c r="VOM55" s="87"/>
      <c r="VON55" s="87"/>
      <c r="VOO55" s="87"/>
      <c r="VOP55" s="87"/>
      <c r="VOQ55" s="87"/>
      <c r="VOR55" s="87"/>
      <c r="VOS55" s="87"/>
      <c r="VOT55" s="87"/>
      <c r="VOU55" s="87"/>
      <c r="VOV55" s="87"/>
      <c r="VOW55" s="87"/>
      <c r="VOX55" s="87"/>
      <c r="VOY55" s="87"/>
      <c r="VOZ55" s="87"/>
      <c r="VPA55" s="87"/>
      <c r="VPB55" s="87"/>
      <c r="VPC55" s="87"/>
      <c r="VPD55" s="87"/>
      <c r="VPE55" s="87"/>
      <c r="VPF55" s="87"/>
      <c r="VPG55" s="87"/>
      <c r="VPH55" s="87"/>
      <c r="VPI55" s="87"/>
      <c r="VPJ55" s="87"/>
      <c r="VPK55" s="87"/>
      <c r="VPL55" s="87"/>
      <c r="VPM55" s="87"/>
      <c r="VPN55" s="87"/>
      <c r="VPO55" s="87"/>
      <c r="VPP55" s="87"/>
      <c r="VPQ55" s="87"/>
      <c r="VPR55" s="87"/>
      <c r="VPS55" s="87"/>
      <c r="VPT55" s="87"/>
      <c r="VPU55" s="87"/>
      <c r="VPV55" s="87"/>
      <c r="VPW55" s="87"/>
      <c r="VPX55" s="87"/>
      <c r="VPY55" s="87"/>
      <c r="VPZ55" s="87"/>
      <c r="VQA55" s="87"/>
      <c r="VQB55" s="87"/>
      <c r="VQC55" s="87"/>
      <c r="VQD55" s="87"/>
      <c r="VQE55" s="87"/>
      <c r="VQF55" s="87"/>
      <c r="VQG55" s="87"/>
      <c r="VQH55" s="87"/>
      <c r="VQI55" s="87"/>
      <c r="VQJ55" s="87"/>
      <c r="VQK55" s="87"/>
      <c r="VQL55" s="87"/>
      <c r="VQM55" s="87"/>
      <c r="VQN55" s="87"/>
      <c r="VQO55" s="87"/>
      <c r="VQP55" s="87"/>
      <c r="VQQ55" s="87"/>
      <c r="VQR55" s="87"/>
      <c r="VQS55" s="87"/>
      <c r="VQT55" s="87"/>
      <c r="VQU55" s="87"/>
      <c r="VQV55" s="87"/>
      <c r="VQW55" s="87"/>
      <c r="VQX55" s="87"/>
      <c r="VQY55" s="87"/>
      <c r="VQZ55" s="87"/>
      <c r="VRA55" s="87"/>
      <c r="VRB55" s="87"/>
      <c r="VRC55" s="87"/>
      <c r="VRD55" s="87"/>
      <c r="VRE55" s="87"/>
      <c r="VRF55" s="87"/>
      <c r="VRG55" s="87"/>
      <c r="VRH55" s="87"/>
      <c r="VRI55" s="87"/>
      <c r="VRJ55" s="87"/>
      <c r="VRK55" s="87"/>
      <c r="VRL55" s="87"/>
      <c r="VRM55" s="87"/>
      <c r="VRN55" s="87"/>
      <c r="VRO55" s="87"/>
      <c r="VRP55" s="87"/>
      <c r="VRQ55" s="87"/>
      <c r="VRR55" s="87"/>
      <c r="VRS55" s="87"/>
      <c r="VRT55" s="87"/>
      <c r="VRU55" s="87"/>
      <c r="VRV55" s="87"/>
      <c r="VRW55" s="87"/>
      <c r="VRX55" s="87"/>
      <c r="VRY55" s="87"/>
      <c r="VRZ55" s="87"/>
      <c r="VSA55" s="87"/>
      <c r="VSB55" s="87"/>
      <c r="VSC55" s="87"/>
      <c r="VSD55" s="87"/>
      <c r="VSE55" s="87"/>
      <c r="VSF55" s="87"/>
      <c r="VSG55" s="87"/>
      <c r="VSH55" s="87"/>
      <c r="VSI55" s="87"/>
      <c r="VSJ55" s="87"/>
      <c r="VSK55" s="87"/>
      <c r="VSL55" s="87"/>
      <c r="VSM55" s="87"/>
      <c r="VSN55" s="87"/>
      <c r="VSO55" s="87"/>
      <c r="VSP55" s="87"/>
      <c r="VSQ55" s="87"/>
      <c r="VSR55" s="87"/>
      <c r="VSS55" s="87"/>
      <c r="VST55" s="87"/>
      <c r="VSU55" s="87"/>
      <c r="VSV55" s="87"/>
      <c r="VSW55" s="87"/>
      <c r="VSX55" s="87"/>
      <c r="VSY55" s="87"/>
      <c r="VSZ55" s="87"/>
      <c r="VTA55" s="87"/>
      <c r="VTB55" s="87"/>
      <c r="VTC55" s="87"/>
      <c r="VTD55" s="87"/>
      <c r="VTE55" s="87"/>
      <c r="VTF55" s="87"/>
      <c r="VTG55" s="87"/>
      <c r="VTH55" s="87"/>
      <c r="VTI55" s="87"/>
      <c r="VTJ55" s="87"/>
      <c r="VTK55" s="87"/>
      <c r="VTL55" s="87"/>
      <c r="VTM55" s="87"/>
      <c r="VTN55" s="87"/>
      <c r="VTO55" s="87"/>
      <c r="VTP55" s="87"/>
      <c r="VTQ55" s="87"/>
      <c r="VTR55" s="87"/>
      <c r="VTS55" s="87"/>
      <c r="VTT55" s="87"/>
      <c r="VTU55" s="87"/>
      <c r="VTV55" s="87"/>
      <c r="VTW55" s="87"/>
      <c r="VTX55" s="87"/>
      <c r="VTY55" s="87"/>
      <c r="VTZ55" s="87"/>
      <c r="VUA55" s="87"/>
      <c r="VUB55" s="87"/>
      <c r="VUC55" s="87"/>
      <c r="VUD55" s="87"/>
      <c r="VUE55" s="87"/>
      <c r="VUF55" s="87"/>
      <c r="VUG55" s="87"/>
      <c r="VUH55" s="87"/>
      <c r="VUI55" s="87"/>
      <c r="VUJ55" s="87"/>
      <c r="VUK55" s="87"/>
      <c r="VUL55" s="87"/>
      <c r="VUM55" s="87"/>
      <c r="VUN55" s="87"/>
      <c r="VUO55" s="87"/>
      <c r="VUP55" s="87"/>
      <c r="VUQ55" s="87"/>
      <c r="VUR55" s="87"/>
      <c r="VUS55" s="87"/>
      <c r="VUT55" s="87"/>
      <c r="VUU55" s="87"/>
      <c r="VUV55" s="87"/>
      <c r="VUW55" s="87"/>
      <c r="VUX55" s="87"/>
      <c r="VUY55" s="87"/>
      <c r="VUZ55" s="87"/>
      <c r="VVA55" s="87"/>
      <c r="VVB55" s="87"/>
      <c r="VVC55" s="87"/>
      <c r="VVD55" s="87"/>
      <c r="VVE55" s="87"/>
      <c r="VVF55" s="87"/>
      <c r="VVG55" s="87"/>
      <c r="VVH55" s="87"/>
      <c r="VVI55" s="87"/>
      <c r="VVJ55" s="87"/>
      <c r="VVK55" s="87"/>
      <c r="VVL55" s="87"/>
      <c r="VVM55" s="87"/>
      <c r="VVN55" s="87"/>
      <c r="VVO55" s="87"/>
      <c r="VVP55" s="87"/>
      <c r="VVQ55" s="87"/>
      <c r="VVR55" s="87"/>
      <c r="VVS55" s="87"/>
      <c r="VVT55" s="87"/>
      <c r="VVU55" s="87"/>
      <c r="VVV55" s="87"/>
      <c r="VVW55" s="87"/>
      <c r="VVX55" s="87"/>
      <c r="VVY55" s="87"/>
      <c r="VVZ55" s="87"/>
      <c r="VWA55" s="87"/>
      <c r="VWB55" s="87"/>
      <c r="VWC55" s="87"/>
      <c r="VWD55" s="87"/>
      <c r="VWE55" s="87"/>
      <c r="VWF55" s="87"/>
      <c r="VWG55" s="87"/>
      <c r="VWH55" s="87"/>
      <c r="VWI55" s="87"/>
      <c r="VWJ55" s="87"/>
      <c r="VWK55" s="87"/>
      <c r="VWL55" s="87"/>
      <c r="VWM55" s="87"/>
      <c r="VWN55" s="87"/>
      <c r="VWO55" s="87"/>
      <c r="VWP55" s="87"/>
      <c r="VWQ55" s="87"/>
      <c r="VWR55" s="87"/>
      <c r="VWS55" s="87"/>
      <c r="VWT55" s="87"/>
      <c r="VWU55" s="87"/>
      <c r="VWV55" s="87"/>
      <c r="VWW55" s="87"/>
      <c r="VWX55" s="87"/>
      <c r="VWY55" s="87"/>
      <c r="VWZ55" s="87"/>
      <c r="VXA55" s="87"/>
      <c r="VXB55" s="87"/>
      <c r="VXC55" s="87"/>
      <c r="VXD55" s="87"/>
      <c r="VXE55" s="87"/>
      <c r="VXF55" s="87"/>
      <c r="VXG55" s="87"/>
      <c r="VXH55" s="87"/>
      <c r="VXI55" s="87"/>
      <c r="VXJ55" s="87"/>
      <c r="VXK55" s="87"/>
      <c r="VXL55" s="87"/>
      <c r="VXM55" s="87"/>
      <c r="VXN55" s="87"/>
      <c r="VXO55" s="87"/>
      <c r="VXP55" s="87"/>
      <c r="VXQ55" s="87"/>
      <c r="VXR55" s="87"/>
      <c r="VXS55" s="87"/>
      <c r="VXT55" s="87"/>
      <c r="VXU55" s="87"/>
      <c r="VXV55" s="87"/>
      <c r="VXW55" s="87"/>
      <c r="VXX55" s="87"/>
      <c r="VXY55" s="87"/>
      <c r="VXZ55" s="87"/>
      <c r="VYA55" s="87"/>
      <c r="VYB55" s="87"/>
      <c r="VYC55" s="87"/>
      <c r="VYD55" s="87"/>
      <c r="VYE55" s="87"/>
      <c r="VYF55" s="87"/>
      <c r="VYG55" s="87"/>
      <c r="VYH55" s="87"/>
      <c r="VYI55" s="87"/>
      <c r="VYJ55" s="87"/>
      <c r="VYK55" s="87"/>
      <c r="VYL55" s="87"/>
      <c r="VYM55" s="87"/>
      <c r="VYN55" s="87"/>
      <c r="VYO55" s="87"/>
      <c r="VYP55" s="87"/>
      <c r="VYQ55" s="87"/>
      <c r="VYR55" s="87"/>
      <c r="VYS55" s="87"/>
      <c r="VYT55" s="87"/>
      <c r="VYU55" s="87"/>
      <c r="VYV55" s="87"/>
      <c r="VYW55" s="87"/>
      <c r="VYX55" s="87"/>
      <c r="VYY55" s="87"/>
      <c r="VYZ55" s="87"/>
      <c r="VZA55" s="87"/>
      <c r="VZB55" s="87"/>
      <c r="VZC55" s="87"/>
      <c r="VZD55" s="87"/>
      <c r="VZE55" s="87"/>
      <c r="VZF55" s="87"/>
      <c r="VZG55" s="87"/>
      <c r="VZH55" s="87"/>
      <c r="VZI55" s="87"/>
      <c r="VZJ55" s="87"/>
      <c r="VZK55" s="87"/>
      <c r="VZL55" s="87"/>
      <c r="VZM55" s="87"/>
      <c r="VZN55" s="87"/>
      <c r="VZO55" s="87"/>
      <c r="VZP55" s="87"/>
      <c r="VZQ55" s="87"/>
      <c r="VZR55" s="87"/>
      <c r="VZS55" s="87"/>
      <c r="VZT55" s="87"/>
      <c r="VZU55" s="87"/>
      <c r="VZV55" s="87"/>
      <c r="VZW55" s="87"/>
      <c r="VZX55" s="87"/>
      <c r="VZY55" s="87"/>
      <c r="VZZ55" s="87"/>
      <c r="WAA55" s="87"/>
      <c r="WAB55" s="87"/>
      <c r="WAC55" s="87"/>
      <c r="WAD55" s="87"/>
      <c r="WAE55" s="87"/>
      <c r="WAF55" s="87"/>
      <c r="WAG55" s="87"/>
      <c r="WAH55" s="87"/>
      <c r="WAI55" s="87"/>
      <c r="WAJ55" s="87"/>
      <c r="WAK55" s="87"/>
      <c r="WAL55" s="87"/>
      <c r="WAM55" s="87"/>
      <c r="WAN55" s="87"/>
      <c r="WAO55" s="87"/>
      <c r="WAP55" s="87"/>
      <c r="WAQ55" s="87"/>
      <c r="WAR55" s="87"/>
      <c r="WAS55" s="87"/>
      <c r="WAT55" s="87"/>
      <c r="WAU55" s="87"/>
      <c r="WAV55" s="87"/>
      <c r="WAW55" s="87"/>
      <c r="WAX55" s="87"/>
      <c r="WAY55" s="87"/>
      <c r="WAZ55" s="87"/>
      <c r="WBA55" s="87"/>
      <c r="WBB55" s="87"/>
      <c r="WBC55" s="87"/>
      <c r="WBD55" s="87"/>
      <c r="WBE55" s="87"/>
      <c r="WBF55" s="87"/>
      <c r="WBG55" s="87"/>
      <c r="WBH55" s="87"/>
      <c r="WBI55" s="87"/>
      <c r="WBJ55" s="87"/>
      <c r="WBK55" s="87"/>
      <c r="WBL55" s="87"/>
      <c r="WBM55" s="87"/>
      <c r="WBN55" s="87"/>
      <c r="WBO55" s="87"/>
      <c r="WBP55" s="87"/>
      <c r="WBQ55" s="87"/>
      <c r="WBR55" s="87"/>
      <c r="WBS55" s="87"/>
      <c r="WBT55" s="87"/>
      <c r="WBU55" s="87"/>
      <c r="WBV55" s="87"/>
      <c r="WBW55" s="87"/>
      <c r="WBX55" s="87"/>
      <c r="WBY55" s="87"/>
      <c r="WBZ55" s="87"/>
      <c r="WCA55" s="87"/>
      <c r="WCB55" s="87"/>
      <c r="WCC55" s="87"/>
      <c r="WCD55" s="87"/>
      <c r="WCE55" s="87"/>
      <c r="WCF55" s="87"/>
      <c r="WCG55" s="87"/>
      <c r="WCH55" s="87"/>
      <c r="WCI55" s="87"/>
      <c r="WCJ55" s="87"/>
      <c r="WCK55" s="87"/>
      <c r="WCL55" s="87"/>
      <c r="WCM55" s="87"/>
      <c r="WCN55" s="87"/>
      <c r="WCO55" s="87"/>
      <c r="WCP55" s="87"/>
      <c r="WCQ55" s="87"/>
      <c r="WCR55" s="87"/>
      <c r="WCS55" s="87"/>
      <c r="WCT55" s="87"/>
      <c r="WCU55" s="87"/>
      <c r="WCV55" s="87"/>
      <c r="WCW55" s="87"/>
      <c r="WCX55" s="87"/>
      <c r="WCY55" s="87"/>
      <c r="WCZ55" s="87"/>
      <c r="WDA55" s="87"/>
      <c r="WDB55" s="87"/>
      <c r="WDC55" s="87"/>
      <c r="WDD55" s="87"/>
      <c r="WDE55" s="87"/>
      <c r="WDF55" s="87"/>
      <c r="WDG55" s="87"/>
      <c r="WDH55" s="87"/>
      <c r="WDI55" s="87"/>
      <c r="WDJ55" s="87"/>
      <c r="WDK55" s="87"/>
      <c r="WDL55" s="87"/>
      <c r="WDM55" s="87"/>
      <c r="WDN55" s="87"/>
      <c r="WDO55" s="87"/>
      <c r="WDP55" s="87"/>
      <c r="WDQ55" s="87"/>
      <c r="WDR55" s="87"/>
      <c r="WDS55" s="87"/>
      <c r="WDT55" s="87"/>
      <c r="WDU55" s="87"/>
      <c r="WDV55" s="87"/>
      <c r="WDW55" s="87"/>
      <c r="WDX55" s="87"/>
      <c r="WDY55" s="87"/>
      <c r="WDZ55" s="87"/>
      <c r="WEA55" s="87"/>
      <c r="WEB55" s="87"/>
      <c r="WEC55" s="87"/>
      <c r="WED55" s="87"/>
      <c r="WEE55" s="87"/>
      <c r="WEF55" s="87"/>
      <c r="WEG55" s="87"/>
      <c r="WEH55" s="87"/>
      <c r="WEI55" s="87"/>
      <c r="WEJ55" s="87"/>
      <c r="WEK55" s="87"/>
      <c r="WEL55" s="87"/>
      <c r="WEM55" s="87"/>
      <c r="WEN55" s="87"/>
      <c r="WEO55" s="87"/>
      <c r="WEP55" s="87"/>
      <c r="WEQ55" s="87"/>
      <c r="WER55" s="87"/>
      <c r="WES55" s="87"/>
      <c r="WET55" s="87"/>
      <c r="WEU55" s="87"/>
      <c r="WEV55" s="87"/>
      <c r="WEW55" s="87"/>
      <c r="WEX55" s="87"/>
      <c r="WEY55" s="87"/>
      <c r="WEZ55" s="87"/>
      <c r="WFA55" s="87"/>
      <c r="WFB55" s="87"/>
      <c r="WFC55" s="87"/>
      <c r="WFD55" s="87"/>
      <c r="WFE55" s="87"/>
      <c r="WFF55" s="87"/>
      <c r="WFG55" s="87"/>
      <c r="WFH55" s="87"/>
      <c r="WFI55" s="87"/>
      <c r="WFJ55" s="87"/>
      <c r="WFK55" s="87"/>
      <c r="WFL55" s="87"/>
      <c r="WFM55" s="87"/>
      <c r="WFN55" s="87"/>
      <c r="WFO55" s="87"/>
      <c r="WFP55" s="87"/>
      <c r="WFQ55" s="87"/>
      <c r="WFR55" s="87"/>
      <c r="WFS55" s="87"/>
      <c r="WFT55" s="87"/>
      <c r="WFU55" s="87"/>
      <c r="WFV55" s="87"/>
      <c r="WFW55" s="87"/>
      <c r="WFX55" s="87"/>
      <c r="WFY55" s="87"/>
      <c r="WFZ55" s="87"/>
      <c r="WGA55" s="87"/>
      <c r="WGB55" s="87"/>
      <c r="WGC55" s="87"/>
      <c r="WGD55" s="87"/>
      <c r="WGE55" s="87"/>
      <c r="WGF55" s="87"/>
      <c r="WGG55" s="87"/>
      <c r="WGH55" s="87"/>
      <c r="WGI55" s="87"/>
      <c r="WGJ55" s="87"/>
      <c r="WGK55" s="87"/>
      <c r="WGL55" s="87"/>
      <c r="WGM55" s="87"/>
      <c r="WGN55" s="87"/>
      <c r="WGO55" s="87"/>
      <c r="WGP55" s="87"/>
      <c r="WGQ55" s="87"/>
      <c r="WGR55" s="87"/>
      <c r="WGS55" s="87"/>
      <c r="WGT55" s="87"/>
      <c r="WGU55" s="87"/>
      <c r="WGV55" s="87"/>
      <c r="WGW55" s="87"/>
      <c r="WGX55" s="87"/>
      <c r="WGY55" s="87"/>
      <c r="WGZ55" s="87"/>
      <c r="WHA55" s="87"/>
      <c r="WHB55" s="87"/>
      <c r="WHC55" s="87"/>
      <c r="WHD55" s="87"/>
      <c r="WHE55" s="87"/>
      <c r="WHF55" s="87"/>
      <c r="WHG55" s="87"/>
      <c r="WHH55" s="87"/>
      <c r="WHI55" s="87"/>
      <c r="WHJ55" s="87"/>
      <c r="WHK55" s="87"/>
      <c r="WHL55" s="87"/>
      <c r="WHM55" s="87"/>
      <c r="WHN55" s="87"/>
      <c r="WHO55" s="87"/>
      <c r="WHP55" s="87"/>
      <c r="WHQ55" s="87"/>
      <c r="WHR55" s="87"/>
      <c r="WHS55" s="87"/>
      <c r="WHT55" s="87"/>
      <c r="WHU55" s="87"/>
      <c r="WHV55" s="87"/>
      <c r="WHW55" s="87"/>
      <c r="WHX55" s="87"/>
      <c r="WHY55" s="87"/>
      <c r="WHZ55" s="87"/>
      <c r="WIA55" s="87"/>
      <c r="WIB55" s="87"/>
      <c r="WIC55" s="87"/>
      <c r="WID55" s="87"/>
      <c r="WIE55" s="87"/>
      <c r="WIF55" s="87"/>
      <c r="WIG55" s="87"/>
      <c r="WIH55" s="87"/>
      <c r="WII55" s="87"/>
      <c r="WIJ55" s="87"/>
      <c r="WIK55" s="87"/>
      <c r="WIL55" s="87"/>
      <c r="WIM55" s="87"/>
      <c r="WIN55" s="87"/>
      <c r="WIO55" s="87"/>
      <c r="WIP55" s="87"/>
      <c r="WIQ55" s="87"/>
      <c r="WIR55" s="87"/>
      <c r="WIS55" s="87"/>
      <c r="WIT55" s="87"/>
      <c r="WIU55" s="87"/>
      <c r="WIV55" s="87"/>
      <c r="WIW55" s="87"/>
      <c r="WIX55" s="87"/>
      <c r="WIY55" s="87"/>
      <c r="WIZ55" s="87"/>
      <c r="WJA55" s="87"/>
      <c r="WJB55" s="87"/>
      <c r="WJC55" s="87"/>
      <c r="WJD55" s="87"/>
      <c r="WJE55" s="87"/>
      <c r="WJF55" s="87"/>
      <c r="WJG55" s="87"/>
      <c r="WJH55" s="87"/>
      <c r="WJI55" s="87"/>
      <c r="WJJ55" s="87"/>
      <c r="WJK55" s="87"/>
      <c r="WJL55" s="87"/>
      <c r="WJM55" s="87"/>
      <c r="WJN55" s="87"/>
      <c r="WJO55" s="87"/>
      <c r="WJP55" s="87"/>
      <c r="WJQ55" s="87"/>
      <c r="WJR55" s="87"/>
      <c r="WJS55" s="87"/>
      <c r="WJT55" s="87"/>
      <c r="WJU55" s="87"/>
      <c r="WJV55" s="87"/>
      <c r="WJW55" s="87"/>
      <c r="WJX55" s="87"/>
      <c r="WJY55" s="87"/>
      <c r="WJZ55" s="87"/>
      <c r="WKA55" s="87"/>
      <c r="WKB55" s="87"/>
      <c r="WKC55" s="87"/>
      <c r="WKD55" s="87"/>
      <c r="WKE55" s="87"/>
      <c r="WKF55" s="87"/>
      <c r="WKG55" s="87"/>
      <c r="WKH55" s="87"/>
      <c r="WKI55" s="87"/>
      <c r="WKJ55" s="87"/>
      <c r="WKK55" s="87"/>
      <c r="WKL55" s="87"/>
      <c r="WKM55" s="87"/>
      <c r="WKN55" s="87"/>
      <c r="WKO55" s="87"/>
      <c r="WKP55" s="87"/>
      <c r="WKQ55" s="87"/>
      <c r="WKR55" s="87"/>
      <c r="WKS55" s="87"/>
      <c r="WKT55" s="87"/>
      <c r="WKU55" s="87"/>
      <c r="WKV55" s="87"/>
      <c r="WKW55" s="87"/>
      <c r="WKX55" s="87"/>
      <c r="WKY55" s="87"/>
      <c r="WKZ55" s="87"/>
      <c r="WLA55" s="87"/>
      <c r="WLB55" s="87"/>
      <c r="WLC55" s="87"/>
      <c r="WLD55" s="87"/>
      <c r="WLE55" s="87"/>
      <c r="WLF55" s="87"/>
      <c r="WLG55" s="87"/>
      <c r="WLH55" s="87"/>
      <c r="WLI55" s="87"/>
      <c r="WLJ55" s="87"/>
      <c r="WLK55" s="87"/>
      <c r="WLL55" s="87"/>
      <c r="WLM55" s="87"/>
      <c r="WLN55" s="87"/>
      <c r="WLO55" s="87"/>
      <c r="WLP55" s="87"/>
      <c r="WLQ55" s="87"/>
      <c r="WLR55" s="87"/>
      <c r="WLS55" s="87"/>
      <c r="WLT55" s="87"/>
      <c r="WLU55" s="87"/>
      <c r="WLV55" s="87"/>
      <c r="WLW55" s="87"/>
      <c r="WLX55" s="87"/>
      <c r="WLY55" s="87"/>
      <c r="WLZ55" s="87"/>
      <c r="WMA55" s="87"/>
      <c r="WMB55" s="87"/>
      <c r="WMC55" s="87"/>
      <c r="WMD55" s="87"/>
      <c r="WME55" s="87"/>
      <c r="WMF55" s="87"/>
      <c r="WMG55" s="87"/>
      <c r="WMH55" s="87"/>
      <c r="WMI55" s="87"/>
      <c r="WMJ55" s="87"/>
      <c r="WMK55" s="87"/>
      <c r="WML55" s="87"/>
      <c r="WMM55" s="87"/>
      <c r="WMN55" s="87"/>
      <c r="WMO55" s="87"/>
      <c r="WMP55" s="87"/>
      <c r="WMQ55" s="87"/>
      <c r="WMR55" s="87"/>
      <c r="WMS55" s="87"/>
      <c r="WMT55" s="87"/>
      <c r="WMU55" s="87"/>
      <c r="WMV55" s="87"/>
      <c r="WMW55" s="87"/>
      <c r="WMX55" s="87"/>
      <c r="WMY55" s="87"/>
      <c r="WMZ55" s="87"/>
      <c r="WNA55" s="87"/>
      <c r="WNB55" s="87"/>
      <c r="WNC55" s="87"/>
      <c r="WND55" s="87"/>
      <c r="WNE55" s="87"/>
      <c r="WNF55" s="87"/>
      <c r="WNG55" s="87"/>
      <c r="WNH55" s="87"/>
      <c r="WNI55" s="87"/>
      <c r="WNJ55" s="87"/>
      <c r="WNK55" s="87"/>
      <c r="WNL55" s="87"/>
      <c r="WNM55" s="87"/>
      <c r="WNN55" s="87"/>
      <c r="WNO55" s="87"/>
      <c r="WNP55" s="87"/>
      <c r="WNQ55" s="87"/>
      <c r="WNR55" s="87"/>
      <c r="WNS55" s="87"/>
      <c r="WNT55" s="87"/>
      <c r="WNU55" s="87"/>
      <c r="WNV55" s="87"/>
      <c r="WNW55" s="87"/>
      <c r="WNX55" s="87"/>
      <c r="WNY55" s="87"/>
      <c r="WNZ55" s="87"/>
      <c r="WOA55" s="87"/>
      <c r="WOB55" s="87"/>
      <c r="WOC55" s="87"/>
      <c r="WOD55" s="87"/>
      <c r="WOE55" s="87"/>
      <c r="WOF55" s="87"/>
      <c r="WOG55" s="87"/>
      <c r="WOH55" s="87"/>
      <c r="WOI55" s="87"/>
      <c r="WOJ55" s="87"/>
      <c r="WOK55" s="87"/>
      <c r="WOL55" s="87"/>
      <c r="WOM55" s="87"/>
      <c r="WON55" s="87"/>
      <c r="WOO55" s="87"/>
      <c r="WOP55" s="87"/>
      <c r="WOQ55" s="87"/>
      <c r="WOR55" s="87"/>
      <c r="WOS55" s="87"/>
      <c r="WOT55" s="87"/>
      <c r="WOU55" s="87"/>
      <c r="WOV55" s="87"/>
      <c r="WOW55" s="87"/>
      <c r="WOX55" s="87"/>
      <c r="WOY55" s="87"/>
      <c r="WOZ55" s="87"/>
      <c r="WPA55" s="87"/>
      <c r="WPB55" s="87"/>
      <c r="WPC55" s="87"/>
      <c r="WPD55" s="87"/>
      <c r="WPE55" s="87"/>
      <c r="WPF55" s="87"/>
      <c r="WPG55" s="87"/>
      <c r="WPH55" s="87"/>
      <c r="WPI55" s="87"/>
      <c r="WPJ55" s="87"/>
      <c r="WPK55" s="87"/>
      <c r="WPL55" s="87"/>
      <c r="WPM55" s="87"/>
      <c r="WPN55" s="87"/>
      <c r="WPO55" s="87"/>
      <c r="WPP55" s="87"/>
      <c r="WPQ55" s="87"/>
      <c r="WPR55" s="87"/>
      <c r="WPS55" s="87"/>
      <c r="WPT55" s="87"/>
      <c r="WPU55" s="87"/>
      <c r="WPV55" s="87"/>
      <c r="WPW55" s="87"/>
      <c r="WPX55" s="87"/>
      <c r="WPY55" s="87"/>
      <c r="WPZ55" s="87"/>
      <c r="WQA55" s="87"/>
      <c r="WQB55" s="87"/>
      <c r="WQC55" s="87"/>
      <c r="WQD55" s="87"/>
      <c r="WQE55" s="87"/>
      <c r="WQF55" s="87"/>
      <c r="WQG55" s="87"/>
      <c r="WQH55" s="87"/>
      <c r="WQI55" s="87"/>
      <c r="WQJ55" s="87"/>
      <c r="WQK55" s="87"/>
      <c r="WQL55" s="87"/>
      <c r="WQM55" s="87"/>
      <c r="WQN55" s="87"/>
      <c r="WQO55" s="87"/>
      <c r="WQP55" s="87"/>
      <c r="WQQ55" s="87"/>
      <c r="WQR55" s="87"/>
      <c r="WQS55" s="87"/>
      <c r="WQT55" s="87"/>
      <c r="WQU55" s="87"/>
      <c r="WQV55" s="87"/>
      <c r="WQW55" s="87"/>
      <c r="WQX55" s="87"/>
      <c r="WQY55" s="87"/>
      <c r="WQZ55" s="87"/>
      <c r="WRA55" s="87"/>
      <c r="WRB55" s="87"/>
      <c r="WRC55" s="87"/>
      <c r="WRD55" s="87"/>
      <c r="WRE55" s="87"/>
      <c r="WRF55" s="87"/>
      <c r="WRG55" s="87"/>
      <c r="WRH55" s="87"/>
      <c r="WRI55" s="87"/>
      <c r="WRJ55" s="87"/>
      <c r="WRK55" s="87"/>
      <c r="WRL55" s="87"/>
      <c r="WRM55" s="87"/>
      <c r="WRN55" s="87"/>
      <c r="WRO55" s="87"/>
      <c r="WRP55" s="87"/>
      <c r="WRQ55" s="87"/>
      <c r="WRR55" s="87"/>
      <c r="WRS55" s="87"/>
      <c r="WRT55" s="87"/>
      <c r="WRU55" s="87"/>
      <c r="WRV55" s="87"/>
      <c r="WRW55" s="87"/>
      <c r="WRX55" s="87"/>
      <c r="WRY55" s="87"/>
      <c r="WRZ55" s="87"/>
      <c r="WSA55" s="87"/>
      <c r="WSB55" s="87"/>
      <c r="WSC55" s="87"/>
      <c r="WSD55" s="87"/>
      <c r="WSE55" s="87"/>
      <c r="WSF55" s="87"/>
      <c r="WSG55" s="87"/>
      <c r="WSH55" s="87"/>
      <c r="WSI55" s="87"/>
      <c r="WSJ55" s="87"/>
      <c r="WSK55" s="87"/>
      <c r="WSL55" s="87"/>
      <c r="WSM55" s="87"/>
      <c r="WSN55" s="87"/>
      <c r="WSO55" s="87"/>
      <c r="WSP55" s="87"/>
      <c r="WSQ55" s="87"/>
      <c r="WSR55" s="87"/>
      <c r="WSS55" s="87"/>
      <c r="WST55" s="87"/>
      <c r="WSU55" s="87"/>
      <c r="WSV55" s="87"/>
      <c r="WSW55" s="87"/>
      <c r="WSX55" s="87"/>
      <c r="WSY55" s="87"/>
      <c r="WSZ55" s="87"/>
      <c r="WTA55" s="87"/>
      <c r="WTB55" s="87"/>
      <c r="WTC55" s="87"/>
      <c r="WTD55" s="87"/>
      <c r="WTE55" s="87"/>
      <c r="WTF55" s="87"/>
      <c r="WTG55" s="87"/>
      <c r="WTH55" s="87"/>
      <c r="WTI55" s="87"/>
      <c r="WTJ55" s="87"/>
      <c r="WTK55" s="87"/>
      <c r="WTL55" s="87"/>
      <c r="WTM55" s="87"/>
      <c r="WTN55" s="87"/>
      <c r="WTO55" s="87"/>
      <c r="WTP55" s="87"/>
      <c r="WTQ55" s="87"/>
      <c r="WTR55" s="87"/>
      <c r="WTS55" s="87"/>
      <c r="WTT55" s="87"/>
      <c r="WTU55" s="87"/>
      <c r="WTV55" s="87"/>
      <c r="WTW55" s="87"/>
      <c r="WTX55" s="87"/>
      <c r="WTY55" s="87"/>
      <c r="WTZ55" s="87"/>
      <c r="WUA55" s="87"/>
      <c r="WUB55" s="87"/>
      <c r="WUC55" s="87"/>
      <c r="WUD55" s="87"/>
      <c r="WUE55" s="87"/>
      <c r="WUF55" s="87"/>
      <c r="WUG55" s="87"/>
      <c r="WUH55" s="87"/>
      <c r="WUI55" s="87"/>
      <c r="WUJ55" s="87"/>
      <c r="WUK55" s="87"/>
      <c r="WUL55" s="87"/>
      <c r="WUM55" s="87"/>
      <c r="WUN55" s="87"/>
      <c r="WUO55" s="87"/>
      <c r="WUP55" s="87"/>
      <c r="WUQ55" s="87"/>
      <c r="WUR55" s="87"/>
      <c r="WUS55" s="87"/>
      <c r="WUT55" s="87"/>
      <c r="WUU55" s="87"/>
      <c r="WUV55" s="87"/>
      <c r="WUW55" s="87"/>
      <c r="WUX55" s="87"/>
      <c r="WUY55" s="87"/>
      <c r="WUZ55" s="87"/>
      <c r="WVA55" s="87"/>
      <c r="WVB55" s="87"/>
      <c r="WVC55" s="87"/>
      <c r="WVD55" s="87"/>
      <c r="WVE55" s="87"/>
      <c r="WVF55" s="87"/>
      <c r="WVG55" s="87"/>
      <c r="WVH55" s="87"/>
      <c r="WVI55" s="87"/>
      <c r="WVJ55" s="87"/>
      <c r="WVK55" s="87"/>
      <c r="WVL55" s="87"/>
      <c r="WVM55" s="87"/>
      <c r="WVN55" s="87"/>
      <c r="WVO55" s="87"/>
      <c r="WVP55" s="87"/>
      <c r="WVQ55" s="87"/>
      <c r="WVR55" s="87"/>
      <c r="WVS55" s="87"/>
      <c r="WVT55" s="87"/>
      <c r="WVU55" s="87"/>
      <c r="WVV55" s="87"/>
      <c r="WVW55" s="87"/>
      <c r="WVX55" s="87"/>
      <c r="WVY55" s="87"/>
      <c r="WVZ55" s="87"/>
      <c r="WWA55" s="87"/>
      <c r="WWB55" s="87"/>
      <c r="WWC55" s="87"/>
      <c r="WWD55" s="87"/>
      <c r="WWE55" s="87"/>
      <c r="WWF55" s="87"/>
      <c r="WWG55" s="87"/>
      <c r="WWH55" s="87"/>
      <c r="WWI55" s="87"/>
      <c r="WWJ55" s="87"/>
      <c r="WWK55" s="87"/>
      <c r="WWL55" s="87"/>
      <c r="WWM55" s="87"/>
      <c r="WWN55" s="87"/>
      <c r="WWO55" s="87"/>
      <c r="WWP55" s="87"/>
      <c r="WWQ55" s="87"/>
      <c r="WWR55" s="87"/>
      <c r="WWS55" s="87"/>
      <c r="WWT55" s="87"/>
      <c r="WWU55" s="87"/>
      <c r="WWV55" s="87"/>
      <c r="WWW55" s="87"/>
      <c r="WWX55" s="87"/>
      <c r="WWY55" s="87"/>
      <c r="WWZ55" s="87"/>
      <c r="WXA55" s="87"/>
      <c r="WXB55" s="87"/>
      <c r="WXC55" s="87"/>
      <c r="WXD55" s="87"/>
      <c r="WXE55" s="87"/>
      <c r="WXF55" s="87"/>
      <c r="WXG55" s="87"/>
      <c r="WXH55" s="87"/>
      <c r="WXI55" s="87"/>
      <c r="WXJ55" s="87"/>
      <c r="WXK55" s="87"/>
      <c r="WXL55" s="87"/>
      <c r="WXM55" s="87"/>
      <c r="WXN55" s="87"/>
      <c r="WXO55" s="87"/>
      <c r="WXP55" s="87"/>
      <c r="WXQ55" s="87"/>
      <c r="WXR55" s="87"/>
      <c r="WXS55" s="87"/>
      <c r="WXT55" s="87"/>
      <c r="WXU55" s="87"/>
      <c r="WXV55" s="87"/>
      <c r="WXW55" s="87"/>
      <c r="WXX55" s="87"/>
      <c r="WXY55" s="87"/>
      <c r="WXZ55" s="87"/>
      <c r="WYA55" s="87"/>
      <c r="WYB55" s="87"/>
      <c r="WYC55" s="87"/>
      <c r="WYD55" s="87"/>
      <c r="WYE55" s="87"/>
      <c r="WYF55" s="87"/>
      <c r="WYG55" s="87"/>
      <c r="WYH55" s="87"/>
      <c r="WYI55" s="87"/>
      <c r="WYJ55" s="87"/>
      <c r="WYK55" s="87"/>
      <c r="WYL55" s="87"/>
      <c r="WYM55" s="87"/>
      <c r="WYN55" s="87"/>
      <c r="WYO55" s="87"/>
      <c r="WYP55" s="87"/>
      <c r="WYQ55" s="87"/>
      <c r="WYR55" s="87"/>
      <c r="WYS55" s="87"/>
      <c r="WYT55" s="87"/>
      <c r="WYU55" s="87"/>
      <c r="WYV55" s="87"/>
      <c r="WYW55" s="87"/>
      <c r="WYX55" s="87"/>
      <c r="WYY55" s="87"/>
      <c r="WYZ55" s="87"/>
      <c r="WZA55" s="87"/>
      <c r="WZB55" s="87"/>
      <c r="WZC55" s="87"/>
      <c r="WZD55" s="87"/>
      <c r="WZE55" s="87"/>
      <c r="WZF55" s="87"/>
      <c r="WZG55" s="87"/>
      <c r="WZH55" s="87"/>
      <c r="WZI55" s="87"/>
      <c r="WZJ55" s="87"/>
      <c r="WZK55" s="87"/>
      <c r="WZL55" s="87"/>
      <c r="WZM55" s="87"/>
      <c r="WZN55" s="87"/>
      <c r="WZO55" s="87"/>
      <c r="WZP55" s="87"/>
      <c r="WZQ55" s="87"/>
      <c r="WZR55" s="87"/>
      <c r="WZS55" s="87"/>
      <c r="WZT55" s="87"/>
      <c r="WZU55" s="87"/>
      <c r="WZV55" s="87"/>
      <c r="WZW55" s="87"/>
      <c r="WZX55" s="87"/>
      <c r="WZY55" s="87"/>
      <c r="WZZ55" s="87"/>
      <c r="XAA55" s="87"/>
      <c r="XAB55" s="87"/>
      <c r="XAC55" s="87"/>
      <c r="XAD55" s="87"/>
      <c r="XAE55" s="87"/>
      <c r="XAF55" s="87"/>
      <c r="XAG55" s="87"/>
      <c r="XAH55" s="87"/>
      <c r="XAI55" s="87"/>
      <c r="XAJ55" s="87"/>
      <c r="XAK55" s="87"/>
      <c r="XAL55" s="87"/>
      <c r="XAM55" s="87"/>
      <c r="XAN55" s="87"/>
      <c r="XAO55" s="87"/>
      <c r="XAP55" s="87"/>
      <c r="XAQ55" s="87"/>
      <c r="XAR55" s="87"/>
      <c r="XAS55" s="87"/>
      <c r="XAT55" s="87"/>
      <c r="XAU55" s="87"/>
      <c r="XAV55" s="87"/>
      <c r="XAW55" s="87"/>
      <c r="XAX55" s="87"/>
      <c r="XAY55" s="87"/>
      <c r="XAZ55" s="87"/>
      <c r="XBA55" s="87"/>
      <c r="XBB55" s="87"/>
      <c r="XBC55" s="87"/>
      <c r="XBD55" s="87"/>
      <c r="XBE55" s="87"/>
      <c r="XBF55" s="87"/>
      <c r="XBG55" s="87"/>
      <c r="XBH55" s="87"/>
      <c r="XBI55" s="87"/>
      <c r="XBJ55" s="87"/>
      <c r="XBK55" s="87"/>
      <c r="XBL55" s="87"/>
      <c r="XBM55" s="87"/>
      <c r="XBN55" s="87"/>
      <c r="XBO55" s="87"/>
      <c r="XBP55" s="87"/>
      <c r="XBQ55" s="87"/>
      <c r="XBR55" s="87"/>
      <c r="XBS55" s="87"/>
      <c r="XBT55" s="87"/>
      <c r="XBU55" s="87"/>
      <c r="XBV55" s="87"/>
      <c r="XBW55" s="87"/>
      <c r="XBX55" s="87"/>
      <c r="XBY55" s="87"/>
      <c r="XBZ55" s="87"/>
      <c r="XCA55" s="87"/>
      <c r="XCB55" s="87"/>
      <c r="XCC55" s="87"/>
      <c r="XCD55" s="87"/>
      <c r="XCE55" s="87"/>
      <c r="XCF55" s="87"/>
      <c r="XCG55" s="87"/>
      <c r="XCH55" s="87"/>
      <c r="XCI55" s="87"/>
      <c r="XCJ55" s="87"/>
      <c r="XCK55" s="87"/>
      <c r="XCL55" s="87"/>
      <c r="XCM55" s="87"/>
      <c r="XCN55" s="87"/>
      <c r="XCO55" s="87"/>
      <c r="XCP55" s="87"/>
      <c r="XCQ55" s="87"/>
      <c r="XCR55" s="87"/>
      <c r="XCS55" s="87"/>
      <c r="XCT55" s="87"/>
      <c r="XCU55" s="87"/>
      <c r="XCV55" s="87"/>
      <c r="XCW55" s="87"/>
      <c r="XCX55" s="87"/>
      <c r="XCY55" s="87"/>
      <c r="XCZ55" s="87"/>
      <c r="XDA55" s="87"/>
      <c r="XDB55" s="87"/>
      <c r="XDC55" s="87"/>
      <c r="XDD55" s="87"/>
      <c r="XDE55" s="87"/>
      <c r="XDF55" s="87"/>
      <c r="XDG55" s="87"/>
      <c r="XDH55" s="87"/>
      <c r="XDI55" s="87"/>
      <c r="XDJ55" s="87"/>
      <c r="XDK55" s="87"/>
      <c r="XDL55" s="87"/>
      <c r="XDM55" s="87"/>
      <c r="XDN55" s="87"/>
      <c r="XDO55" s="87"/>
      <c r="XDP55" s="87"/>
      <c r="XDQ55" s="87"/>
      <c r="XDR55" s="87"/>
      <c r="XDS55" s="87"/>
      <c r="XDT55" s="87"/>
      <c r="XDU55" s="87"/>
      <c r="XDV55" s="87"/>
      <c r="XDW55" s="87"/>
      <c r="XDX55" s="87"/>
      <c r="XDY55" s="87"/>
      <c r="XDZ55" s="87"/>
      <c r="XEA55" s="87"/>
      <c r="XEB55" s="87"/>
      <c r="XEC55" s="87"/>
      <c r="XED55" s="87"/>
      <c r="XEE55" s="87"/>
      <c r="XEF55" s="87"/>
      <c r="XEG55" s="87"/>
      <c r="XEH55" s="87"/>
      <c r="XEI55" s="87"/>
      <c r="XEJ55" s="87"/>
      <c r="XEK55" s="87"/>
      <c r="XEL55" s="87"/>
      <c r="XEM55" s="87"/>
      <c r="XEN55" s="87"/>
      <c r="XEO55" s="87"/>
      <c r="XEP55" s="87"/>
      <c r="XEQ55" s="87"/>
      <c r="XER55" s="87"/>
      <c r="XES55" s="87"/>
      <c r="XET55" s="87"/>
      <c r="XEU55" s="87"/>
      <c r="XEV55" s="87"/>
      <c r="XEW55" s="87"/>
      <c r="XEX55" s="87"/>
      <c r="XEY55" s="87"/>
      <c r="XEZ55" s="87"/>
      <c r="XFA55" s="87"/>
      <c r="XFB55" s="87"/>
    </row>
    <row r="56" spans="1:16382" s="12" customFormat="1" x14ac:dyDescent="0.2">
      <c r="A56" s="73"/>
      <c r="B56" s="12" t="s">
        <v>146</v>
      </c>
      <c r="C56" s="73"/>
      <c r="O56" s="73"/>
    </row>
    <row r="57" spans="1:16382" x14ac:dyDescent="0.2">
      <c r="O57" s="82"/>
    </row>
    <row r="58" spans="1:16382" s="82" customFormat="1" x14ac:dyDescent="0.2">
      <c r="B58" s="87" t="s">
        <v>214</v>
      </c>
    </row>
    <row r="59" spans="1:16382" x14ac:dyDescent="0.2">
      <c r="B59" s="5" t="s">
        <v>81</v>
      </c>
      <c r="O59" s="82"/>
    </row>
    <row r="60" spans="1:16382" x14ac:dyDescent="0.2">
      <c r="B60" s="6" t="s">
        <v>82</v>
      </c>
      <c r="D60" s="6" t="s">
        <v>147</v>
      </c>
      <c r="F60" s="77">
        <f>SUM(H60:M60,O60)</f>
        <v>100525097.72667406</v>
      </c>
      <c r="H60" s="41">
        <v>2137888</v>
      </c>
      <c r="I60" s="41">
        <v>18384208.32148838</v>
      </c>
      <c r="J60" s="41">
        <v>47822057.456822395</v>
      </c>
      <c r="K60" s="41">
        <v>1505649.33</v>
      </c>
      <c r="L60" s="41">
        <v>27168907.420246836</v>
      </c>
      <c r="M60" s="41">
        <v>1278654.516639713</v>
      </c>
      <c r="O60" s="75">
        <v>2227732.6814767448</v>
      </c>
      <c r="Q60" s="133" t="s">
        <v>535</v>
      </c>
    </row>
    <row r="61" spans="1:16382" x14ac:dyDescent="0.2">
      <c r="B61" s="6" t="s">
        <v>89</v>
      </c>
      <c r="D61" s="6" t="s">
        <v>147</v>
      </c>
      <c r="F61" s="77">
        <f t="shared" ref="F61:F62" si="6">SUM(H61:M61,O61)</f>
        <v>102781.76425671575</v>
      </c>
      <c r="H61" s="41">
        <v>4156</v>
      </c>
      <c r="I61" s="41">
        <v>11016.87719385218</v>
      </c>
      <c r="J61" s="41">
        <v>85797.642182882802</v>
      </c>
      <c r="K61" s="41">
        <v>0</v>
      </c>
      <c r="L61" s="41">
        <v>0</v>
      </c>
      <c r="M61" s="41">
        <v>1811.244879980758</v>
      </c>
      <c r="O61" s="75">
        <v>0</v>
      </c>
      <c r="Q61" s="133" t="s">
        <v>536</v>
      </c>
    </row>
    <row r="62" spans="1:16382" x14ac:dyDescent="0.2">
      <c r="B62" s="6" t="s">
        <v>83</v>
      </c>
      <c r="D62" s="6" t="s">
        <v>147</v>
      </c>
      <c r="F62" s="77">
        <f t="shared" si="6"/>
        <v>112972.15</v>
      </c>
      <c r="H62" s="41">
        <v>0</v>
      </c>
      <c r="I62" s="41">
        <v>0</v>
      </c>
      <c r="J62" s="41">
        <v>0</v>
      </c>
      <c r="K62" s="41">
        <v>112972.15</v>
      </c>
      <c r="L62" s="41">
        <v>0</v>
      </c>
      <c r="M62" s="41">
        <v>0</v>
      </c>
      <c r="O62" s="75">
        <v>0</v>
      </c>
      <c r="Q62" s="133" t="s">
        <v>537</v>
      </c>
    </row>
    <row r="63" spans="1:16382" x14ac:dyDescent="0.2">
      <c r="F63" s="82"/>
      <c r="O63" s="82"/>
      <c r="Q63" s="133"/>
    </row>
    <row r="64" spans="1:16382" x14ac:dyDescent="0.2">
      <c r="B64" s="5" t="s">
        <v>84</v>
      </c>
      <c r="F64" s="82"/>
      <c r="O64" s="82"/>
      <c r="Q64" s="133"/>
    </row>
    <row r="65" spans="1:16382" x14ac:dyDescent="0.2">
      <c r="B65" s="6" t="s">
        <v>85</v>
      </c>
      <c r="D65" s="6" t="s">
        <v>147</v>
      </c>
      <c r="F65" s="77">
        <f>SUM(H65:M65,O65)</f>
        <v>6319.3378432527497</v>
      </c>
      <c r="H65" s="41">
        <v>0</v>
      </c>
      <c r="I65" s="41">
        <v>0</v>
      </c>
      <c r="J65" s="41">
        <v>6319.3378432527497</v>
      </c>
      <c r="K65" s="41">
        <v>0</v>
      </c>
      <c r="L65" s="41">
        <v>0</v>
      </c>
      <c r="M65" s="41">
        <v>0</v>
      </c>
      <c r="O65" s="75">
        <v>0</v>
      </c>
      <c r="Q65" s="133" t="s">
        <v>538</v>
      </c>
    </row>
    <row r="66" spans="1:16382" x14ac:dyDescent="0.2">
      <c r="B66" s="82" t="s">
        <v>86</v>
      </c>
      <c r="D66" s="6" t="s">
        <v>147</v>
      </c>
      <c r="F66" s="77">
        <f t="shared" ref="F66:F68" si="7">SUM(H66:M66,O66)</f>
        <v>167642.20102204542</v>
      </c>
      <c r="H66" s="41">
        <v>2477</v>
      </c>
      <c r="I66" s="41">
        <v>119452.25415154699</v>
      </c>
      <c r="J66" s="41">
        <v>0</v>
      </c>
      <c r="K66" s="41">
        <v>10940.96</v>
      </c>
      <c r="L66" s="41">
        <v>34771.986870498418</v>
      </c>
      <c r="M66" s="41">
        <v>0</v>
      </c>
      <c r="O66" s="75">
        <v>0</v>
      </c>
      <c r="Q66" s="133" t="s">
        <v>701</v>
      </c>
    </row>
    <row r="67" spans="1:16382" s="82" customFormat="1" x14ac:dyDescent="0.2">
      <c r="B67" s="82" t="s">
        <v>87</v>
      </c>
      <c r="D67" s="82" t="s">
        <v>147</v>
      </c>
      <c r="F67" s="77">
        <f t="shared" si="7"/>
        <v>89795.504603564012</v>
      </c>
      <c r="H67" s="75">
        <v>215</v>
      </c>
      <c r="I67" s="75">
        <v>31941.275448922501</v>
      </c>
      <c r="J67" s="75">
        <v>40852.865115455003</v>
      </c>
      <c r="K67" s="75">
        <v>139.69</v>
      </c>
      <c r="L67" s="75">
        <v>16646.674039186506</v>
      </c>
      <c r="M67" s="75">
        <v>0</v>
      </c>
      <c r="O67" s="75">
        <v>0</v>
      </c>
      <c r="Q67" s="133" t="s">
        <v>705</v>
      </c>
    </row>
    <row r="68" spans="1:16382" x14ac:dyDescent="0.2">
      <c r="B68" s="6" t="s">
        <v>88</v>
      </c>
      <c r="D68" s="6" t="s">
        <v>147</v>
      </c>
      <c r="F68" s="77">
        <f t="shared" si="7"/>
        <v>1946848.6357760984</v>
      </c>
      <c r="H68" s="41">
        <v>0</v>
      </c>
      <c r="I68" s="41">
        <v>81377.49142114725</v>
      </c>
      <c r="J68" s="41">
        <v>1664256.0674869888</v>
      </c>
      <c r="K68" s="41">
        <v>5067.3899999999994</v>
      </c>
      <c r="L68" s="41">
        <v>196147.68686796227</v>
      </c>
      <c r="M68" s="41">
        <v>0</v>
      </c>
      <c r="O68" s="75">
        <v>0</v>
      </c>
      <c r="Q68" s="133" t="s">
        <v>539</v>
      </c>
    </row>
    <row r="69" spans="1:16382" s="82" customFormat="1" x14ac:dyDescent="0.2">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c r="IW69" s="87"/>
      <c r="IX69" s="87"/>
      <c r="IY69" s="87"/>
      <c r="IZ69" s="87"/>
      <c r="JA69" s="87"/>
      <c r="JB69" s="87"/>
      <c r="JC69" s="87"/>
      <c r="JD69" s="87"/>
      <c r="JE69" s="87"/>
      <c r="JF69" s="87"/>
      <c r="JG69" s="87"/>
      <c r="JH69" s="87"/>
      <c r="JI69" s="87"/>
      <c r="JJ69" s="87"/>
      <c r="JK69" s="87"/>
      <c r="JL69" s="87"/>
      <c r="JM69" s="87"/>
      <c r="JN69" s="87"/>
      <c r="JO69" s="87"/>
      <c r="JP69" s="87"/>
      <c r="JQ69" s="87"/>
      <c r="JR69" s="87"/>
      <c r="JS69" s="87"/>
      <c r="JT69" s="87"/>
      <c r="JU69" s="87"/>
      <c r="JV69" s="87"/>
      <c r="JW69" s="87"/>
      <c r="JX69" s="87"/>
      <c r="JY69" s="87"/>
      <c r="JZ69" s="87"/>
      <c r="KA69" s="87"/>
      <c r="KB69" s="87"/>
      <c r="KC69" s="87"/>
      <c r="KD69" s="87"/>
      <c r="KE69" s="87"/>
      <c r="KF69" s="87"/>
      <c r="KG69" s="87"/>
      <c r="KH69" s="87"/>
      <c r="KI69" s="87"/>
      <c r="KJ69" s="87"/>
      <c r="KK69" s="87"/>
      <c r="KL69" s="87"/>
      <c r="KM69" s="87"/>
      <c r="KN69" s="87"/>
      <c r="KO69" s="87"/>
      <c r="KP69" s="87"/>
      <c r="KQ69" s="87"/>
      <c r="KR69" s="87"/>
      <c r="KS69" s="87"/>
      <c r="KT69" s="87"/>
      <c r="KU69" s="87"/>
      <c r="KV69" s="87"/>
      <c r="KW69" s="87"/>
      <c r="KX69" s="87"/>
      <c r="KY69" s="87"/>
      <c r="KZ69" s="87"/>
      <c r="LA69" s="87"/>
      <c r="LB69" s="87"/>
      <c r="LC69" s="87"/>
      <c r="LD69" s="87"/>
      <c r="LE69" s="87"/>
      <c r="LF69" s="87"/>
      <c r="LG69" s="87"/>
      <c r="LH69" s="87"/>
      <c r="LI69" s="87"/>
      <c r="LJ69" s="87"/>
      <c r="LK69" s="87"/>
      <c r="LL69" s="87"/>
      <c r="LM69" s="87"/>
      <c r="LN69" s="87"/>
      <c r="LO69" s="87"/>
      <c r="LP69" s="87"/>
      <c r="LQ69" s="87"/>
      <c r="LR69" s="87"/>
      <c r="LS69" s="87"/>
      <c r="LT69" s="87"/>
      <c r="LU69" s="87"/>
      <c r="LV69" s="87"/>
      <c r="LW69" s="87"/>
      <c r="LX69" s="87"/>
      <c r="LY69" s="87"/>
      <c r="LZ69" s="87"/>
      <c r="MA69" s="87"/>
      <c r="MB69" s="87"/>
      <c r="MC69" s="87"/>
      <c r="MD69" s="87"/>
      <c r="ME69" s="87"/>
      <c r="MF69" s="87"/>
      <c r="MG69" s="87"/>
      <c r="MH69" s="87"/>
      <c r="MI69" s="87"/>
      <c r="MJ69" s="87"/>
      <c r="MK69" s="87"/>
      <c r="ML69" s="87"/>
      <c r="MM69" s="87"/>
      <c r="MN69" s="87"/>
      <c r="MO69" s="87"/>
      <c r="MP69" s="87"/>
      <c r="MQ69" s="87"/>
      <c r="MR69" s="87"/>
      <c r="MS69" s="87"/>
      <c r="MT69" s="87"/>
      <c r="MU69" s="87"/>
      <c r="MV69" s="87"/>
      <c r="MW69" s="87"/>
      <c r="MX69" s="87"/>
      <c r="MY69" s="87"/>
      <c r="MZ69" s="87"/>
      <c r="NA69" s="87"/>
      <c r="NB69" s="87"/>
      <c r="NC69" s="87"/>
      <c r="ND69" s="87"/>
      <c r="NE69" s="87"/>
      <c r="NF69" s="87"/>
      <c r="NG69" s="87"/>
      <c r="NH69" s="87"/>
      <c r="NI69" s="87"/>
      <c r="NJ69" s="87"/>
      <c r="NK69" s="87"/>
      <c r="NL69" s="87"/>
      <c r="NM69" s="87"/>
      <c r="NN69" s="87"/>
      <c r="NO69" s="87"/>
      <c r="NP69" s="87"/>
      <c r="NQ69" s="87"/>
      <c r="NR69" s="87"/>
      <c r="NS69" s="87"/>
      <c r="NT69" s="87"/>
      <c r="NU69" s="87"/>
      <c r="NV69" s="87"/>
      <c r="NW69" s="87"/>
      <c r="NX69" s="87"/>
      <c r="NY69" s="87"/>
      <c r="NZ69" s="87"/>
      <c r="OA69" s="87"/>
      <c r="OB69" s="87"/>
      <c r="OC69" s="87"/>
      <c r="OD69" s="87"/>
      <c r="OE69" s="87"/>
      <c r="OF69" s="87"/>
      <c r="OG69" s="87"/>
      <c r="OH69" s="87"/>
      <c r="OI69" s="87"/>
      <c r="OJ69" s="87"/>
      <c r="OK69" s="87"/>
      <c r="OL69" s="87"/>
      <c r="OM69" s="87"/>
      <c r="ON69" s="87"/>
      <c r="OO69" s="87"/>
      <c r="OP69" s="87"/>
      <c r="OQ69" s="87"/>
      <c r="OR69" s="87"/>
      <c r="OS69" s="87"/>
      <c r="OT69" s="87"/>
      <c r="OU69" s="87"/>
      <c r="OV69" s="87"/>
      <c r="OW69" s="87"/>
      <c r="OX69" s="87"/>
      <c r="OY69" s="87"/>
      <c r="OZ69" s="87"/>
      <c r="PA69" s="87"/>
      <c r="PB69" s="87"/>
      <c r="PC69" s="87"/>
      <c r="PD69" s="87"/>
      <c r="PE69" s="87"/>
      <c r="PF69" s="87"/>
      <c r="PG69" s="87"/>
      <c r="PH69" s="87"/>
      <c r="PI69" s="87"/>
      <c r="PJ69" s="87"/>
      <c r="PK69" s="87"/>
      <c r="PL69" s="87"/>
      <c r="PM69" s="87"/>
      <c r="PN69" s="87"/>
      <c r="PO69" s="87"/>
      <c r="PP69" s="87"/>
      <c r="PQ69" s="87"/>
      <c r="PR69" s="87"/>
      <c r="PS69" s="87"/>
      <c r="PT69" s="87"/>
      <c r="PU69" s="87"/>
      <c r="PV69" s="87"/>
      <c r="PW69" s="87"/>
      <c r="PX69" s="87"/>
      <c r="PY69" s="87"/>
      <c r="PZ69" s="87"/>
      <c r="QA69" s="87"/>
      <c r="QB69" s="87"/>
      <c r="QC69" s="87"/>
      <c r="QD69" s="87"/>
      <c r="QE69" s="87"/>
      <c r="QF69" s="87"/>
      <c r="QG69" s="87"/>
      <c r="QH69" s="87"/>
      <c r="QI69" s="87"/>
      <c r="QJ69" s="87"/>
      <c r="QK69" s="87"/>
      <c r="QL69" s="87"/>
      <c r="QM69" s="87"/>
      <c r="QN69" s="87"/>
      <c r="QO69" s="87"/>
      <c r="QP69" s="87"/>
      <c r="QQ69" s="87"/>
      <c r="QR69" s="87"/>
      <c r="QS69" s="87"/>
      <c r="QT69" s="87"/>
      <c r="QU69" s="87"/>
      <c r="QV69" s="87"/>
      <c r="QW69" s="87"/>
      <c r="QX69" s="87"/>
      <c r="QY69" s="87"/>
      <c r="QZ69" s="87"/>
      <c r="RA69" s="87"/>
      <c r="RB69" s="87"/>
      <c r="RC69" s="87"/>
      <c r="RD69" s="87"/>
      <c r="RE69" s="87"/>
      <c r="RF69" s="87"/>
      <c r="RG69" s="87"/>
      <c r="RH69" s="87"/>
      <c r="RI69" s="87"/>
      <c r="RJ69" s="87"/>
      <c r="RK69" s="87"/>
      <c r="RL69" s="87"/>
      <c r="RM69" s="87"/>
      <c r="RN69" s="87"/>
      <c r="RO69" s="87"/>
      <c r="RP69" s="87"/>
      <c r="RQ69" s="87"/>
      <c r="RR69" s="87"/>
      <c r="RS69" s="87"/>
      <c r="RT69" s="87"/>
      <c r="RU69" s="87"/>
      <c r="RV69" s="87"/>
      <c r="RW69" s="87"/>
      <c r="RX69" s="87"/>
      <c r="RY69" s="87"/>
      <c r="RZ69" s="87"/>
      <c r="SA69" s="87"/>
      <c r="SB69" s="87"/>
      <c r="SC69" s="87"/>
      <c r="SD69" s="87"/>
      <c r="SE69" s="87"/>
      <c r="SF69" s="87"/>
      <c r="SG69" s="87"/>
      <c r="SH69" s="87"/>
      <c r="SI69" s="87"/>
      <c r="SJ69" s="87"/>
      <c r="SK69" s="87"/>
      <c r="SL69" s="87"/>
      <c r="SM69" s="87"/>
      <c r="SN69" s="87"/>
      <c r="SO69" s="87"/>
      <c r="SP69" s="87"/>
      <c r="SQ69" s="87"/>
      <c r="SR69" s="87"/>
      <c r="SS69" s="87"/>
      <c r="ST69" s="87"/>
      <c r="SU69" s="87"/>
      <c r="SV69" s="87"/>
      <c r="SW69" s="87"/>
      <c r="SX69" s="87"/>
      <c r="SY69" s="87"/>
      <c r="SZ69" s="87"/>
      <c r="TA69" s="87"/>
      <c r="TB69" s="87"/>
      <c r="TC69" s="87"/>
      <c r="TD69" s="87"/>
      <c r="TE69" s="87"/>
      <c r="TF69" s="87"/>
      <c r="TG69" s="87"/>
      <c r="TH69" s="87"/>
      <c r="TI69" s="87"/>
      <c r="TJ69" s="87"/>
      <c r="TK69" s="87"/>
      <c r="TL69" s="87"/>
      <c r="TM69" s="87"/>
      <c r="TN69" s="87"/>
      <c r="TO69" s="87"/>
      <c r="TP69" s="87"/>
      <c r="TQ69" s="87"/>
      <c r="TR69" s="87"/>
      <c r="TS69" s="87"/>
      <c r="TT69" s="87"/>
      <c r="TU69" s="87"/>
      <c r="TV69" s="87"/>
      <c r="TW69" s="87"/>
      <c r="TX69" s="87"/>
      <c r="TY69" s="87"/>
      <c r="TZ69" s="87"/>
      <c r="UA69" s="87"/>
      <c r="UB69" s="87"/>
      <c r="UC69" s="87"/>
      <c r="UD69" s="87"/>
      <c r="UE69" s="87"/>
      <c r="UF69" s="87"/>
      <c r="UG69" s="87"/>
      <c r="UH69" s="87"/>
      <c r="UI69" s="87"/>
      <c r="UJ69" s="87"/>
      <c r="UK69" s="87"/>
      <c r="UL69" s="87"/>
      <c r="UM69" s="87"/>
      <c r="UN69" s="87"/>
      <c r="UO69" s="87"/>
      <c r="UP69" s="87"/>
      <c r="UQ69" s="87"/>
      <c r="UR69" s="87"/>
      <c r="US69" s="87"/>
      <c r="UT69" s="87"/>
      <c r="UU69" s="87"/>
      <c r="UV69" s="87"/>
      <c r="UW69" s="87"/>
      <c r="UX69" s="87"/>
      <c r="UY69" s="87"/>
      <c r="UZ69" s="87"/>
      <c r="VA69" s="87"/>
      <c r="VB69" s="87"/>
      <c r="VC69" s="87"/>
      <c r="VD69" s="87"/>
      <c r="VE69" s="87"/>
      <c r="VF69" s="87"/>
      <c r="VG69" s="87"/>
      <c r="VH69" s="87"/>
      <c r="VI69" s="87"/>
      <c r="VJ69" s="87"/>
      <c r="VK69" s="87"/>
      <c r="VL69" s="87"/>
      <c r="VM69" s="87"/>
      <c r="VN69" s="87"/>
      <c r="VO69" s="87"/>
      <c r="VP69" s="87"/>
      <c r="VQ69" s="87"/>
      <c r="VR69" s="87"/>
      <c r="VS69" s="87"/>
      <c r="VT69" s="87"/>
      <c r="VU69" s="87"/>
      <c r="VV69" s="87"/>
      <c r="VW69" s="87"/>
      <c r="VX69" s="87"/>
      <c r="VY69" s="87"/>
      <c r="VZ69" s="87"/>
      <c r="WA69" s="87"/>
      <c r="WB69" s="87"/>
      <c r="WC69" s="87"/>
      <c r="WD69" s="87"/>
      <c r="WE69" s="87"/>
      <c r="WF69" s="87"/>
      <c r="WG69" s="87"/>
      <c r="WH69" s="87"/>
      <c r="WI69" s="87"/>
      <c r="WJ69" s="87"/>
      <c r="WK69" s="87"/>
      <c r="WL69" s="87"/>
      <c r="WM69" s="87"/>
      <c r="WN69" s="87"/>
      <c r="WO69" s="87"/>
      <c r="WP69" s="87"/>
      <c r="WQ69" s="87"/>
      <c r="WR69" s="87"/>
      <c r="WS69" s="87"/>
      <c r="WT69" s="87"/>
      <c r="WU69" s="87"/>
      <c r="WV69" s="87"/>
      <c r="WW69" s="87"/>
      <c r="WX69" s="87"/>
      <c r="WY69" s="87"/>
      <c r="WZ69" s="87"/>
      <c r="XA69" s="87"/>
      <c r="XB69" s="87"/>
      <c r="XC69" s="87"/>
      <c r="XD69" s="87"/>
      <c r="XE69" s="87"/>
      <c r="XF69" s="87"/>
      <c r="XG69" s="87"/>
      <c r="XH69" s="87"/>
      <c r="XI69" s="87"/>
      <c r="XJ69" s="87"/>
      <c r="XK69" s="87"/>
      <c r="XL69" s="87"/>
      <c r="XM69" s="87"/>
      <c r="XN69" s="87"/>
      <c r="XO69" s="87"/>
      <c r="XP69" s="87"/>
      <c r="XQ69" s="87"/>
      <c r="XR69" s="87"/>
      <c r="XS69" s="87"/>
      <c r="XT69" s="87"/>
      <c r="XU69" s="87"/>
      <c r="XV69" s="87"/>
      <c r="XW69" s="87"/>
      <c r="XX69" s="87"/>
      <c r="XY69" s="87"/>
      <c r="XZ69" s="87"/>
      <c r="YA69" s="87"/>
      <c r="YB69" s="87"/>
      <c r="YC69" s="87"/>
      <c r="YD69" s="87"/>
      <c r="YE69" s="87"/>
      <c r="YF69" s="87"/>
      <c r="YG69" s="87"/>
      <c r="YH69" s="87"/>
      <c r="YI69" s="87"/>
      <c r="YJ69" s="87"/>
      <c r="YK69" s="87"/>
      <c r="YL69" s="87"/>
      <c r="YM69" s="87"/>
      <c r="YN69" s="87"/>
      <c r="YO69" s="87"/>
      <c r="YP69" s="87"/>
      <c r="YQ69" s="87"/>
      <c r="YR69" s="87"/>
      <c r="YS69" s="87"/>
      <c r="YT69" s="87"/>
      <c r="YU69" s="87"/>
      <c r="YV69" s="87"/>
      <c r="YW69" s="87"/>
      <c r="YX69" s="87"/>
      <c r="YY69" s="87"/>
      <c r="YZ69" s="87"/>
      <c r="ZA69" s="87"/>
      <c r="ZB69" s="87"/>
      <c r="ZC69" s="87"/>
      <c r="ZD69" s="87"/>
      <c r="ZE69" s="87"/>
      <c r="ZF69" s="87"/>
      <c r="ZG69" s="87"/>
      <c r="ZH69" s="87"/>
      <c r="ZI69" s="87"/>
      <c r="ZJ69" s="87"/>
      <c r="ZK69" s="87"/>
      <c r="ZL69" s="87"/>
      <c r="ZM69" s="87"/>
      <c r="ZN69" s="87"/>
      <c r="ZO69" s="87"/>
      <c r="ZP69" s="87"/>
      <c r="ZQ69" s="87"/>
      <c r="ZR69" s="87"/>
      <c r="ZS69" s="87"/>
      <c r="ZT69" s="87"/>
      <c r="ZU69" s="87"/>
      <c r="ZV69" s="87"/>
      <c r="ZW69" s="87"/>
      <c r="ZX69" s="87"/>
      <c r="ZY69" s="87"/>
      <c r="ZZ69" s="87"/>
      <c r="AAA69" s="87"/>
      <c r="AAB69" s="87"/>
      <c r="AAC69" s="87"/>
      <c r="AAD69" s="87"/>
      <c r="AAE69" s="87"/>
      <c r="AAF69" s="87"/>
      <c r="AAG69" s="87"/>
      <c r="AAH69" s="87"/>
      <c r="AAI69" s="87"/>
      <c r="AAJ69" s="87"/>
      <c r="AAK69" s="87"/>
      <c r="AAL69" s="87"/>
      <c r="AAM69" s="87"/>
      <c r="AAN69" s="87"/>
      <c r="AAO69" s="87"/>
      <c r="AAP69" s="87"/>
      <c r="AAQ69" s="87"/>
      <c r="AAR69" s="87"/>
      <c r="AAS69" s="87"/>
      <c r="AAT69" s="87"/>
      <c r="AAU69" s="87"/>
      <c r="AAV69" s="87"/>
      <c r="AAW69" s="87"/>
      <c r="AAX69" s="87"/>
      <c r="AAY69" s="87"/>
      <c r="AAZ69" s="87"/>
      <c r="ABA69" s="87"/>
      <c r="ABB69" s="87"/>
      <c r="ABC69" s="87"/>
      <c r="ABD69" s="87"/>
      <c r="ABE69" s="87"/>
      <c r="ABF69" s="87"/>
      <c r="ABG69" s="87"/>
      <c r="ABH69" s="87"/>
      <c r="ABI69" s="87"/>
      <c r="ABJ69" s="87"/>
      <c r="ABK69" s="87"/>
      <c r="ABL69" s="87"/>
      <c r="ABM69" s="87"/>
      <c r="ABN69" s="87"/>
      <c r="ABO69" s="87"/>
      <c r="ABP69" s="87"/>
      <c r="ABQ69" s="87"/>
      <c r="ABR69" s="87"/>
      <c r="ABS69" s="87"/>
      <c r="ABT69" s="87"/>
      <c r="ABU69" s="87"/>
      <c r="ABV69" s="87"/>
      <c r="ABW69" s="87"/>
      <c r="ABX69" s="87"/>
      <c r="ABY69" s="87"/>
      <c r="ABZ69" s="87"/>
      <c r="ACA69" s="87"/>
      <c r="ACB69" s="87"/>
      <c r="ACC69" s="87"/>
      <c r="ACD69" s="87"/>
      <c r="ACE69" s="87"/>
      <c r="ACF69" s="87"/>
      <c r="ACG69" s="87"/>
      <c r="ACH69" s="87"/>
      <c r="ACI69" s="87"/>
      <c r="ACJ69" s="87"/>
      <c r="ACK69" s="87"/>
      <c r="ACL69" s="87"/>
      <c r="ACM69" s="87"/>
      <c r="ACN69" s="87"/>
      <c r="ACO69" s="87"/>
      <c r="ACP69" s="87"/>
      <c r="ACQ69" s="87"/>
      <c r="ACR69" s="87"/>
      <c r="ACS69" s="87"/>
      <c r="ACT69" s="87"/>
      <c r="ACU69" s="87"/>
      <c r="ACV69" s="87"/>
      <c r="ACW69" s="87"/>
      <c r="ACX69" s="87"/>
      <c r="ACY69" s="87"/>
      <c r="ACZ69" s="87"/>
      <c r="ADA69" s="87"/>
      <c r="ADB69" s="87"/>
      <c r="ADC69" s="87"/>
      <c r="ADD69" s="87"/>
      <c r="ADE69" s="87"/>
      <c r="ADF69" s="87"/>
      <c r="ADG69" s="87"/>
      <c r="ADH69" s="87"/>
      <c r="ADI69" s="87"/>
      <c r="ADJ69" s="87"/>
      <c r="ADK69" s="87"/>
      <c r="ADL69" s="87"/>
      <c r="ADM69" s="87"/>
      <c r="ADN69" s="87"/>
      <c r="ADO69" s="87"/>
      <c r="ADP69" s="87"/>
      <c r="ADQ69" s="87"/>
      <c r="ADR69" s="87"/>
      <c r="ADS69" s="87"/>
      <c r="ADT69" s="87"/>
      <c r="ADU69" s="87"/>
      <c r="ADV69" s="87"/>
      <c r="ADW69" s="87"/>
      <c r="ADX69" s="87"/>
      <c r="ADY69" s="87"/>
      <c r="ADZ69" s="87"/>
      <c r="AEA69" s="87"/>
      <c r="AEB69" s="87"/>
      <c r="AEC69" s="87"/>
      <c r="AED69" s="87"/>
      <c r="AEE69" s="87"/>
      <c r="AEF69" s="87"/>
      <c r="AEG69" s="87"/>
      <c r="AEH69" s="87"/>
      <c r="AEI69" s="87"/>
      <c r="AEJ69" s="87"/>
      <c r="AEK69" s="87"/>
      <c r="AEL69" s="87"/>
      <c r="AEM69" s="87"/>
      <c r="AEN69" s="87"/>
      <c r="AEO69" s="87"/>
      <c r="AEP69" s="87"/>
      <c r="AEQ69" s="87"/>
      <c r="AER69" s="87"/>
      <c r="AES69" s="87"/>
      <c r="AET69" s="87"/>
      <c r="AEU69" s="87"/>
      <c r="AEV69" s="87"/>
      <c r="AEW69" s="87"/>
      <c r="AEX69" s="87"/>
      <c r="AEY69" s="87"/>
      <c r="AEZ69" s="87"/>
      <c r="AFA69" s="87"/>
      <c r="AFB69" s="87"/>
      <c r="AFC69" s="87"/>
      <c r="AFD69" s="87"/>
      <c r="AFE69" s="87"/>
      <c r="AFF69" s="87"/>
      <c r="AFG69" s="87"/>
      <c r="AFH69" s="87"/>
      <c r="AFI69" s="87"/>
      <c r="AFJ69" s="87"/>
      <c r="AFK69" s="87"/>
      <c r="AFL69" s="87"/>
      <c r="AFM69" s="87"/>
      <c r="AFN69" s="87"/>
      <c r="AFO69" s="87"/>
      <c r="AFP69" s="87"/>
      <c r="AFQ69" s="87"/>
      <c r="AFR69" s="87"/>
      <c r="AFS69" s="87"/>
      <c r="AFT69" s="87"/>
      <c r="AFU69" s="87"/>
      <c r="AFV69" s="87"/>
      <c r="AFW69" s="87"/>
      <c r="AFX69" s="87"/>
      <c r="AFY69" s="87"/>
      <c r="AFZ69" s="87"/>
      <c r="AGA69" s="87"/>
      <c r="AGB69" s="87"/>
      <c r="AGC69" s="87"/>
      <c r="AGD69" s="87"/>
      <c r="AGE69" s="87"/>
      <c r="AGF69" s="87"/>
      <c r="AGG69" s="87"/>
      <c r="AGH69" s="87"/>
      <c r="AGI69" s="87"/>
      <c r="AGJ69" s="87"/>
      <c r="AGK69" s="87"/>
      <c r="AGL69" s="87"/>
      <c r="AGM69" s="87"/>
      <c r="AGN69" s="87"/>
      <c r="AGO69" s="87"/>
      <c r="AGP69" s="87"/>
      <c r="AGQ69" s="87"/>
      <c r="AGR69" s="87"/>
      <c r="AGS69" s="87"/>
      <c r="AGT69" s="87"/>
      <c r="AGU69" s="87"/>
      <c r="AGV69" s="87"/>
      <c r="AGW69" s="87"/>
      <c r="AGX69" s="87"/>
      <c r="AGY69" s="87"/>
      <c r="AGZ69" s="87"/>
      <c r="AHA69" s="87"/>
      <c r="AHB69" s="87"/>
      <c r="AHC69" s="87"/>
      <c r="AHD69" s="87"/>
      <c r="AHE69" s="87"/>
      <c r="AHF69" s="87"/>
      <c r="AHG69" s="87"/>
      <c r="AHH69" s="87"/>
      <c r="AHI69" s="87"/>
      <c r="AHJ69" s="87"/>
      <c r="AHK69" s="87"/>
      <c r="AHL69" s="87"/>
      <c r="AHM69" s="87"/>
      <c r="AHN69" s="87"/>
      <c r="AHO69" s="87"/>
      <c r="AHP69" s="87"/>
      <c r="AHQ69" s="87"/>
      <c r="AHR69" s="87"/>
      <c r="AHS69" s="87"/>
      <c r="AHT69" s="87"/>
      <c r="AHU69" s="87"/>
      <c r="AHV69" s="87"/>
      <c r="AHW69" s="87"/>
      <c r="AHX69" s="87"/>
      <c r="AHY69" s="87"/>
      <c r="AHZ69" s="87"/>
      <c r="AIA69" s="87"/>
      <c r="AIB69" s="87"/>
      <c r="AIC69" s="87"/>
      <c r="AID69" s="87"/>
      <c r="AIE69" s="87"/>
      <c r="AIF69" s="87"/>
      <c r="AIG69" s="87"/>
      <c r="AIH69" s="87"/>
      <c r="AII69" s="87"/>
      <c r="AIJ69" s="87"/>
      <c r="AIK69" s="87"/>
      <c r="AIL69" s="87"/>
      <c r="AIM69" s="87"/>
      <c r="AIN69" s="87"/>
      <c r="AIO69" s="87"/>
      <c r="AIP69" s="87"/>
      <c r="AIQ69" s="87"/>
      <c r="AIR69" s="87"/>
      <c r="AIS69" s="87"/>
      <c r="AIT69" s="87"/>
      <c r="AIU69" s="87"/>
      <c r="AIV69" s="87"/>
      <c r="AIW69" s="87"/>
      <c r="AIX69" s="87"/>
      <c r="AIY69" s="87"/>
      <c r="AIZ69" s="87"/>
      <c r="AJA69" s="87"/>
      <c r="AJB69" s="87"/>
      <c r="AJC69" s="87"/>
      <c r="AJD69" s="87"/>
      <c r="AJE69" s="87"/>
      <c r="AJF69" s="87"/>
      <c r="AJG69" s="87"/>
      <c r="AJH69" s="87"/>
      <c r="AJI69" s="87"/>
      <c r="AJJ69" s="87"/>
      <c r="AJK69" s="87"/>
      <c r="AJL69" s="87"/>
      <c r="AJM69" s="87"/>
      <c r="AJN69" s="87"/>
      <c r="AJO69" s="87"/>
      <c r="AJP69" s="87"/>
      <c r="AJQ69" s="87"/>
      <c r="AJR69" s="87"/>
      <c r="AJS69" s="87"/>
      <c r="AJT69" s="87"/>
      <c r="AJU69" s="87"/>
      <c r="AJV69" s="87"/>
      <c r="AJW69" s="87"/>
      <c r="AJX69" s="87"/>
      <c r="AJY69" s="87"/>
      <c r="AJZ69" s="87"/>
      <c r="AKA69" s="87"/>
      <c r="AKB69" s="87"/>
      <c r="AKC69" s="87"/>
      <c r="AKD69" s="87"/>
      <c r="AKE69" s="87"/>
      <c r="AKF69" s="87"/>
      <c r="AKG69" s="87"/>
      <c r="AKH69" s="87"/>
      <c r="AKI69" s="87"/>
      <c r="AKJ69" s="87"/>
      <c r="AKK69" s="87"/>
      <c r="AKL69" s="87"/>
      <c r="AKM69" s="87"/>
      <c r="AKN69" s="87"/>
      <c r="AKO69" s="87"/>
      <c r="AKP69" s="87"/>
      <c r="AKQ69" s="87"/>
      <c r="AKR69" s="87"/>
      <c r="AKS69" s="87"/>
      <c r="AKT69" s="87"/>
      <c r="AKU69" s="87"/>
      <c r="AKV69" s="87"/>
      <c r="AKW69" s="87"/>
      <c r="AKX69" s="87"/>
      <c r="AKY69" s="87"/>
      <c r="AKZ69" s="87"/>
      <c r="ALA69" s="87"/>
      <c r="ALB69" s="87"/>
      <c r="ALC69" s="87"/>
      <c r="ALD69" s="87"/>
      <c r="ALE69" s="87"/>
      <c r="ALF69" s="87"/>
      <c r="ALG69" s="87"/>
      <c r="ALH69" s="87"/>
      <c r="ALI69" s="87"/>
      <c r="ALJ69" s="87"/>
      <c r="ALK69" s="87"/>
      <c r="ALL69" s="87"/>
      <c r="ALM69" s="87"/>
      <c r="ALN69" s="87"/>
      <c r="ALO69" s="87"/>
      <c r="ALP69" s="87"/>
      <c r="ALQ69" s="87"/>
      <c r="ALR69" s="87"/>
      <c r="ALS69" s="87"/>
      <c r="ALT69" s="87"/>
      <c r="ALU69" s="87"/>
      <c r="ALV69" s="87"/>
      <c r="ALW69" s="87"/>
      <c r="ALX69" s="87"/>
      <c r="ALY69" s="87"/>
      <c r="ALZ69" s="87"/>
      <c r="AMA69" s="87"/>
      <c r="AMB69" s="87"/>
      <c r="AMC69" s="87"/>
      <c r="AMD69" s="87"/>
      <c r="AME69" s="87"/>
      <c r="AMF69" s="87"/>
      <c r="AMG69" s="87"/>
      <c r="AMH69" s="87"/>
      <c r="AMI69" s="87"/>
      <c r="AMJ69" s="87"/>
      <c r="AMK69" s="87"/>
      <c r="AML69" s="87"/>
      <c r="AMM69" s="87"/>
      <c r="AMN69" s="87"/>
      <c r="AMO69" s="87"/>
      <c r="AMP69" s="87"/>
      <c r="AMQ69" s="87"/>
      <c r="AMR69" s="87"/>
      <c r="AMS69" s="87"/>
      <c r="AMT69" s="87"/>
      <c r="AMU69" s="87"/>
      <c r="AMV69" s="87"/>
      <c r="AMW69" s="87"/>
      <c r="AMX69" s="87"/>
      <c r="AMY69" s="87"/>
      <c r="AMZ69" s="87"/>
      <c r="ANA69" s="87"/>
      <c r="ANB69" s="87"/>
      <c r="ANC69" s="87"/>
      <c r="AND69" s="87"/>
      <c r="ANE69" s="87"/>
      <c r="ANF69" s="87"/>
      <c r="ANG69" s="87"/>
      <c r="ANH69" s="87"/>
      <c r="ANI69" s="87"/>
      <c r="ANJ69" s="87"/>
      <c r="ANK69" s="87"/>
      <c r="ANL69" s="87"/>
      <c r="ANM69" s="87"/>
      <c r="ANN69" s="87"/>
      <c r="ANO69" s="87"/>
      <c r="ANP69" s="87"/>
      <c r="ANQ69" s="87"/>
      <c r="ANR69" s="87"/>
      <c r="ANS69" s="87"/>
      <c r="ANT69" s="87"/>
      <c r="ANU69" s="87"/>
      <c r="ANV69" s="87"/>
      <c r="ANW69" s="87"/>
      <c r="ANX69" s="87"/>
      <c r="ANY69" s="87"/>
      <c r="ANZ69" s="87"/>
      <c r="AOA69" s="87"/>
      <c r="AOB69" s="87"/>
      <c r="AOC69" s="87"/>
      <c r="AOD69" s="87"/>
      <c r="AOE69" s="87"/>
      <c r="AOF69" s="87"/>
      <c r="AOG69" s="87"/>
      <c r="AOH69" s="87"/>
      <c r="AOI69" s="87"/>
      <c r="AOJ69" s="87"/>
      <c r="AOK69" s="87"/>
      <c r="AOL69" s="87"/>
      <c r="AOM69" s="87"/>
      <c r="AON69" s="87"/>
      <c r="AOO69" s="87"/>
      <c r="AOP69" s="87"/>
      <c r="AOQ69" s="87"/>
      <c r="AOR69" s="87"/>
      <c r="AOS69" s="87"/>
      <c r="AOT69" s="87"/>
      <c r="AOU69" s="87"/>
      <c r="AOV69" s="87"/>
      <c r="AOW69" s="87"/>
      <c r="AOX69" s="87"/>
      <c r="AOY69" s="87"/>
      <c r="AOZ69" s="87"/>
      <c r="APA69" s="87"/>
      <c r="APB69" s="87"/>
      <c r="APC69" s="87"/>
      <c r="APD69" s="87"/>
      <c r="APE69" s="87"/>
      <c r="APF69" s="87"/>
      <c r="APG69" s="87"/>
      <c r="APH69" s="87"/>
      <c r="API69" s="87"/>
      <c r="APJ69" s="87"/>
      <c r="APK69" s="87"/>
      <c r="APL69" s="87"/>
      <c r="APM69" s="87"/>
      <c r="APN69" s="87"/>
      <c r="APO69" s="87"/>
      <c r="APP69" s="87"/>
      <c r="APQ69" s="87"/>
      <c r="APR69" s="87"/>
      <c r="APS69" s="87"/>
      <c r="APT69" s="87"/>
      <c r="APU69" s="87"/>
      <c r="APV69" s="87"/>
      <c r="APW69" s="87"/>
      <c r="APX69" s="87"/>
      <c r="APY69" s="87"/>
      <c r="APZ69" s="87"/>
      <c r="AQA69" s="87"/>
      <c r="AQB69" s="87"/>
      <c r="AQC69" s="87"/>
      <c r="AQD69" s="87"/>
      <c r="AQE69" s="87"/>
      <c r="AQF69" s="87"/>
      <c r="AQG69" s="87"/>
      <c r="AQH69" s="87"/>
      <c r="AQI69" s="87"/>
      <c r="AQJ69" s="87"/>
      <c r="AQK69" s="87"/>
      <c r="AQL69" s="87"/>
      <c r="AQM69" s="87"/>
      <c r="AQN69" s="87"/>
      <c r="AQO69" s="87"/>
      <c r="AQP69" s="87"/>
      <c r="AQQ69" s="87"/>
      <c r="AQR69" s="87"/>
      <c r="AQS69" s="87"/>
      <c r="AQT69" s="87"/>
      <c r="AQU69" s="87"/>
      <c r="AQV69" s="87"/>
      <c r="AQW69" s="87"/>
      <c r="AQX69" s="87"/>
      <c r="AQY69" s="87"/>
      <c r="AQZ69" s="87"/>
      <c r="ARA69" s="87"/>
      <c r="ARB69" s="87"/>
      <c r="ARC69" s="87"/>
      <c r="ARD69" s="87"/>
      <c r="ARE69" s="87"/>
      <c r="ARF69" s="87"/>
      <c r="ARG69" s="87"/>
      <c r="ARH69" s="87"/>
      <c r="ARI69" s="87"/>
      <c r="ARJ69" s="87"/>
      <c r="ARK69" s="87"/>
      <c r="ARL69" s="87"/>
      <c r="ARM69" s="87"/>
      <c r="ARN69" s="87"/>
      <c r="ARO69" s="87"/>
      <c r="ARP69" s="87"/>
      <c r="ARQ69" s="87"/>
      <c r="ARR69" s="87"/>
      <c r="ARS69" s="87"/>
      <c r="ART69" s="87"/>
      <c r="ARU69" s="87"/>
      <c r="ARV69" s="87"/>
      <c r="ARW69" s="87"/>
      <c r="ARX69" s="87"/>
      <c r="ARY69" s="87"/>
      <c r="ARZ69" s="87"/>
      <c r="ASA69" s="87"/>
      <c r="ASB69" s="87"/>
      <c r="ASC69" s="87"/>
      <c r="ASD69" s="87"/>
      <c r="ASE69" s="87"/>
      <c r="ASF69" s="87"/>
      <c r="ASG69" s="87"/>
      <c r="ASH69" s="87"/>
      <c r="ASI69" s="87"/>
      <c r="ASJ69" s="87"/>
      <c r="ASK69" s="87"/>
      <c r="ASL69" s="87"/>
      <c r="ASM69" s="87"/>
      <c r="ASN69" s="87"/>
      <c r="ASO69" s="87"/>
      <c r="ASP69" s="87"/>
      <c r="ASQ69" s="87"/>
      <c r="ASR69" s="87"/>
      <c r="ASS69" s="87"/>
      <c r="AST69" s="87"/>
      <c r="ASU69" s="87"/>
      <c r="ASV69" s="87"/>
      <c r="ASW69" s="87"/>
      <c r="ASX69" s="87"/>
      <c r="ASY69" s="87"/>
      <c r="ASZ69" s="87"/>
      <c r="ATA69" s="87"/>
      <c r="ATB69" s="87"/>
      <c r="ATC69" s="87"/>
      <c r="ATD69" s="87"/>
      <c r="ATE69" s="87"/>
      <c r="ATF69" s="87"/>
      <c r="ATG69" s="87"/>
      <c r="ATH69" s="87"/>
      <c r="ATI69" s="87"/>
      <c r="ATJ69" s="87"/>
      <c r="ATK69" s="87"/>
      <c r="ATL69" s="87"/>
      <c r="ATM69" s="87"/>
      <c r="ATN69" s="87"/>
      <c r="ATO69" s="87"/>
      <c r="ATP69" s="87"/>
      <c r="ATQ69" s="87"/>
      <c r="ATR69" s="87"/>
      <c r="ATS69" s="87"/>
      <c r="ATT69" s="87"/>
      <c r="ATU69" s="87"/>
      <c r="ATV69" s="87"/>
      <c r="ATW69" s="87"/>
      <c r="ATX69" s="87"/>
      <c r="ATY69" s="87"/>
      <c r="ATZ69" s="87"/>
      <c r="AUA69" s="87"/>
      <c r="AUB69" s="87"/>
      <c r="AUC69" s="87"/>
      <c r="AUD69" s="87"/>
      <c r="AUE69" s="87"/>
      <c r="AUF69" s="87"/>
      <c r="AUG69" s="87"/>
      <c r="AUH69" s="87"/>
      <c r="AUI69" s="87"/>
      <c r="AUJ69" s="87"/>
      <c r="AUK69" s="87"/>
      <c r="AUL69" s="87"/>
      <c r="AUM69" s="87"/>
      <c r="AUN69" s="87"/>
      <c r="AUO69" s="87"/>
      <c r="AUP69" s="87"/>
      <c r="AUQ69" s="87"/>
      <c r="AUR69" s="87"/>
      <c r="AUS69" s="87"/>
      <c r="AUT69" s="87"/>
      <c r="AUU69" s="87"/>
      <c r="AUV69" s="87"/>
      <c r="AUW69" s="87"/>
      <c r="AUX69" s="87"/>
      <c r="AUY69" s="87"/>
      <c r="AUZ69" s="87"/>
      <c r="AVA69" s="87"/>
      <c r="AVB69" s="87"/>
      <c r="AVC69" s="87"/>
      <c r="AVD69" s="87"/>
      <c r="AVE69" s="87"/>
      <c r="AVF69" s="87"/>
      <c r="AVG69" s="87"/>
      <c r="AVH69" s="87"/>
      <c r="AVI69" s="87"/>
      <c r="AVJ69" s="87"/>
      <c r="AVK69" s="87"/>
      <c r="AVL69" s="87"/>
      <c r="AVM69" s="87"/>
      <c r="AVN69" s="87"/>
      <c r="AVO69" s="87"/>
      <c r="AVP69" s="87"/>
      <c r="AVQ69" s="87"/>
      <c r="AVR69" s="87"/>
      <c r="AVS69" s="87"/>
      <c r="AVT69" s="87"/>
      <c r="AVU69" s="87"/>
      <c r="AVV69" s="87"/>
      <c r="AVW69" s="87"/>
      <c r="AVX69" s="87"/>
      <c r="AVY69" s="87"/>
      <c r="AVZ69" s="87"/>
      <c r="AWA69" s="87"/>
      <c r="AWB69" s="87"/>
      <c r="AWC69" s="87"/>
      <c r="AWD69" s="87"/>
      <c r="AWE69" s="87"/>
      <c r="AWF69" s="87"/>
      <c r="AWG69" s="87"/>
      <c r="AWH69" s="87"/>
      <c r="AWI69" s="87"/>
      <c r="AWJ69" s="87"/>
      <c r="AWK69" s="87"/>
      <c r="AWL69" s="87"/>
      <c r="AWM69" s="87"/>
      <c r="AWN69" s="87"/>
      <c r="AWO69" s="87"/>
      <c r="AWP69" s="87"/>
      <c r="AWQ69" s="87"/>
      <c r="AWR69" s="87"/>
      <c r="AWS69" s="87"/>
      <c r="AWT69" s="87"/>
      <c r="AWU69" s="87"/>
      <c r="AWV69" s="87"/>
      <c r="AWW69" s="87"/>
      <c r="AWX69" s="87"/>
      <c r="AWY69" s="87"/>
      <c r="AWZ69" s="87"/>
      <c r="AXA69" s="87"/>
      <c r="AXB69" s="87"/>
      <c r="AXC69" s="87"/>
      <c r="AXD69" s="87"/>
      <c r="AXE69" s="87"/>
      <c r="AXF69" s="87"/>
      <c r="AXG69" s="87"/>
      <c r="AXH69" s="87"/>
      <c r="AXI69" s="87"/>
      <c r="AXJ69" s="87"/>
      <c r="AXK69" s="87"/>
      <c r="AXL69" s="87"/>
      <c r="AXM69" s="87"/>
      <c r="AXN69" s="87"/>
      <c r="AXO69" s="87"/>
      <c r="AXP69" s="87"/>
      <c r="AXQ69" s="87"/>
      <c r="AXR69" s="87"/>
      <c r="AXS69" s="87"/>
      <c r="AXT69" s="87"/>
      <c r="AXU69" s="87"/>
      <c r="AXV69" s="87"/>
      <c r="AXW69" s="87"/>
      <c r="AXX69" s="87"/>
      <c r="AXY69" s="87"/>
      <c r="AXZ69" s="87"/>
      <c r="AYA69" s="87"/>
      <c r="AYB69" s="87"/>
      <c r="AYC69" s="87"/>
      <c r="AYD69" s="87"/>
      <c r="AYE69" s="87"/>
      <c r="AYF69" s="87"/>
      <c r="AYG69" s="87"/>
      <c r="AYH69" s="87"/>
      <c r="AYI69" s="87"/>
      <c r="AYJ69" s="87"/>
      <c r="AYK69" s="87"/>
      <c r="AYL69" s="87"/>
      <c r="AYM69" s="87"/>
      <c r="AYN69" s="87"/>
      <c r="AYO69" s="87"/>
      <c r="AYP69" s="87"/>
      <c r="AYQ69" s="87"/>
      <c r="AYR69" s="87"/>
      <c r="AYS69" s="87"/>
      <c r="AYT69" s="87"/>
      <c r="AYU69" s="87"/>
      <c r="AYV69" s="87"/>
      <c r="AYW69" s="87"/>
      <c r="AYX69" s="87"/>
      <c r="AYY69" s="87"/>
      <c r="AYZ69" s="87"/>
      <c r="AZA69" s="87"/>
      <c r="AZB69" s="87"/>
      <c r="AZC69" s="87"/>
      <c r="AZD69" s="87"/>
      <c r="AZE69" s="87"/>
      <c r="AZF69" s="87"/>
      <c r="AZG69" s="87"/>
      <c r="AZH69" s="87"/>
      <c r="AZI69" s="87"/>
      <c r="AZJ69" s="87"/>
      <c r="AZK69" s="87"/>
      <c r="AZL69" s="87"/>
      <c r="AZM69" s="87"/>
      <c r="AZN69" s="87"/>
      <c r="AZO69" s="87"/>
      <c r="AZP69" s="87"/>
      <c r="AZQ69" s="87"/>
      <c r="AZR69" s="87"/>
      <c r="AZS69" s="87"/>
      <c r="AZT69" s="87"/>
      <c r="AZU69" s="87"/>
      <c r="AZV69" s="87"/>
      <c r="AZW69" s="87"/>
      <c r="AZX69" s="87"/>
      <c r="AZY69" s="87"/>
      <c r="AZZ69" s="87"/>
      <c r="BAA69" s="87"/>
      <c r="BAB69" s="87"/>
      <c r="BAC69" s="87"/>
      <c r="BAD69" s="87"/>
      <c r="BAE69" s="87"/>
      <c r="BAF69" s="87"/>
      <c r="BAG69" s="87"/>
      <c r="BAH69" s="87"/>
      <c r="BAI69" s="87"/>
      <c r="BAJ69" s="87"/>
      <c r="BAK69" s="87"/>
      <c r="BAL69" s="87"/>
      <c r="BAM69" s="87"/>
      <c r="BAN69" s="87"/>
      <c r="BAO69" s="87"/>
      <c r="BAP69" s="87"/>
      <c r="BAQ69" s="87"/>
      <c r="BAR69" s="87"/>
      <c r="BAS69" s="87"/>
      <c r="BAT69" s="87"/>
      <c r="BAU69" s="87"/>
      <c r="BAV69" s="87"/>
      <c r="BAW69" s="87"/>
      <c r="BAX69" s="87"/>
      <c r="BAY69" s="87"/>
      <c r="BAZ69" s="87"/>
      <c r="BBA69" s="87"/>
      <c r="BBB69" s="87"/>
      <c r="BBC69" s="87"/>
      <c r="BBD69" s="87"/>
      <c r="BBE69" s="87"/>
      <c r="BBF69" s="87"/>
      <c r="BBG69" s="87"/>
      <c r="BBH69" s="87"/>
      <c r="BBI69" s="87"/>
      <c r="BBJ69" s="87"/>
      <c r="BBK69" s="87"/>
      <c r="BBL69" s="87"/>
      <c r="BBM69" s="87"/>
      <c r="BBN69" s="87"/>
      <c r="BBO69" s="87"/>
      <c r="BBP69" s="87"/>
      <c r="BBQ69" s="87"/>
      <c r="BBR69" s="87"/>
      <c r="BBS69" s="87"/>
      <c r="BBT69" s="87"/>
      <c r="BBU69" s="87"/>
      <c r="BBV69" s="87"/>
      <c r="BBW69" s="87"/>
      <c r="BBX69" s="87"/>
      <c r="BBY69" s="87"/>
      <c r="BBZ69" s="87"/>
      <c r="BCA69" s="87"/>
      <c r="BCB69" s="87"/>
      <c r="BCC69" s="87"/>
      <c r="BCD69" s="87"/>
      <c r="BCE69" s="87"/>
      <c r="BCF69" s="87"/>
      <c r="BCG69" s="87"/>
      <c r="BCH69" s="87"/>
      <c r="BCI69" s="87"/>
      <c r="BCJ69" s="87"/>
      <c r="BCK69" s="87"/>
      <c r="BCL69" s="87"/>
      <c r="BCM69" s="87"/>
      <c r="BCN69" s="87"/>
      <c r="BCO69" s="87"/>
      <c r="BCP69" s="87"/>
      <c r="BCQ69" s="87"/>
      <c r="BCR69" s="87"/>
      <c r="BCS69" s="87"/>
      <c r="BCT69" s="87"/>
      <c r="BCU69" s="87"/>
      <c r="BCV69" s="87"/>
      <c r="BCW69" s="87"/>
      <c r="BCX69" s="87"/>
      <c r="BCY69" s="87"/>
      <c r="BCZ69" s="87"/>
      <c r="BDA69" s="87"/>
      <c r="BDB69" s="87"/>
      <c r="BDC69" s="87"/>
      <c r="BDD69" s="87"/>
      <c r="BDE69" s="87"/>
      <c r="BDF69" s="87"/>
      <c r="BDG69" s="87"/>
      <c r="BDH69" s="87"/>
      <c r="BDI69" s="87"/>
      <c r="BDJ69" s="87"/>
      <c r="BDK69" s="87"/>
      <c r="BDL69" s="87"/>
      <c r="BDM69" s="87"/>
      <c r="BDN69" s="87"/>
      <c r="BDO69" s="87"/>
      <c r="BDP69" s="87"/>
      <c r="BDQ69" s="87"/>
      <c r="BDR69" s="87"/>
      <c r="BDS69" s="87"/>
      <c r="BDT69" s="87"/>
      <c r="BDU69" s="87"/>
      <c r="BDV69" s="87"/>
      <c r="BDW69" s="87"/>
      <c r="BDX69" s="87"/>
      <c r="BDY69" s="87"/>
      <c r="BDZ69" s="87"/>
      <c r="BEA69" s="87"/>
      <c r="BEB69" s="87"/>
      <c r="BEC69" s="87"/>
      <c r="BED69" s="87"/>
      <c r="BEE69" s="87"/>
      <c r="BEF69" s="87"/>
      <c r="BEG69" s="87"/>
      <c r="BEH69" s="87"/>
      <c r="BEI69" s="87"/>
      <c r="BEJ69" s="87"/>
      <c r="BEK69" s="87"/>
      <c r="BEL69" s="87"/>
      <c r="BEM69" s="87"/>
      <c r="BEN69" s="87"/>
      <c r="BEO69" s="87"/>
      <c r="BEP69" s="87"/>
      <c r="BEQ69" s="87"/>
      <c r="BER69" s="87"/>
      <c r="BES69" s="87"/>
      <c r="BET69" s="87"/>
      <c r="BEU69" s="87"/>
      <c r="BEV69" s="87"/>
      <c r="BEW69" s="87"/>
      <c r="BEX69" s="87"/>
      <c r="BEY69" s="87"/>
      <c r="BEZ69" s="87"/>
      <c r="BFA69" s="87"/>
      <c r="BFB69" s="87"/>
      <c r="BFC69" s="87"/>
      <c r="BFD69" s="87"/>
      <c r="BFE69" s="87"/>
      <c r="BFF69" s="87"/>
      <c r="BFG69" s="87"/>
      <c r="BFH69" s="87"/>
      <c r="BFI69" s="87"/>
      <c r="BFJ69" s="87"/>
      <c r="BFK69" s="87"/>
      <c r="BFL69" s="87"/>
      <c r="BFM69" s="87"/>
      <c r="BFN69" s="87"/>
      <c r="BFO69" s="87"/>
      <c r="BFP69" s="87"/>
      <c r="BFQ69" s="87"/>
      <c r="BFR69" s="87"/>
      <c r="BFS69" s="87"/>
      <c r="BFT69" s="87"/>
      <c r="BFU69" s="87"/>
      <c r="BFV69" s="87"/>
      <c r="BFW69" s="87"/>
      <c r="BFX69" s="87"/>
      <c r="BFY69" s="87"/>
      <c r="BFZ69" s="87"/>
      <c r="BGA69" s="87"/>
      <c r="BGB69" s="87"/>
      <c r="BGC69" s="87"/>
      <c r="BGD69" s="87"/>
      <c r="BGE69" s="87"/>
      <c r="BGF69" s="87"/>
      <c r="BGG69" s="87"/>
      <c r="BGH69" s="87"/>
      <c r="BGI69" s="87"/>
      <c r="BGJ69" s="87"/>
      <c r="BGK69" s="87"/>
      <c r="BGL69" s="87"/>
      <c r="BGM69" s="87"/>
      <c r="BGN69" s="87"/>
      <c r="BGO69" s="87"/>
      <c r="BGP69" s="87"/>
      <c r="BGQ69" s="87"/>
      <c r="BGR69" s="87"/>
      <c r="BGS69" s="87"/>
      <c r="BGT69" s="87"/>
      <c r="BGU69" s="87"/>
      <c r="BGV69" s="87"/>
      <c r="BGW69" s="87"/>
      <c r="BGX69" s="87"/>
      <c r="BGY69" s="87"/>
      <c r="BGZ69" s="87"/>
      <c r="BHA69" s="87"/>
      <c r="BHB69" s="87"/>
      <c r="BHC69" s="87"/>
      <c r="BHD69" s="87"/>
      <c r="BHE69" s="87"/>
      <c r="BHF69" s="87"/>
      <c r="BHG69" s="87"/>
      <c r="BHH69" s="87"/>
      <c r="BHI69" s="87"/>
      <c r="BHJ69" s="87"/>
      <c r="BHK69" s="87"/>
      <c r="BHL69" s="87"/>
      <c r="BHM69" s="87"/>
      <c r="BHN69" s="87"/>
      <c r="BHO69" s="87"/>
      <c r="BHP69" s="87"/>
      <c r="BHQ69" s="87"/>
      <c r="BHR69" s="87"/>
      <c r="BHS69" s="87"/>
      <c r="BHT69" s="87"/>
      <c r="BHU69" s="87"/>
      <c r="BHV69" s="87"/>
      <c r="BHW69" s="87"/>
      <c r="BHX69" s="87"/>
      <c r="BHY69" s="87"/>
      <c r="BHZ69" s="87"/>
      <c r="BIA69" s="87"/>
      <c r="BIB69" s="87"/>
      <c r="BIC69" s="87"/>
      <c r="BID69" s="87"/>
      <c r="BIE69" s="87"/>
      <c r="BIF69" s="87"/>
      <c r="BIG69" s="87"/>
      <c r="BIH69" s="87"/>
      <c r="BII69" s="87"/>
      <c r="BIJ69" s="87"/>
      <c r="BIK69" s="87"/>
      <c r="BIL69" s="87"/>
      <c r="BIM69" s="87"/>
      <c r="BIN69" s="87"/>
      <c r="BIO69" s="87"/>
      <c r="BIP69" s="87"/>
      <c r="BIQ69" s="87"/>
      <c r="BIR69" s="87"/>
      <c r="BIS69" s="87"/>
      <c r="BIT69" s="87"/>
      <c r="BIU69" s="87"/>
      <c r="BIV69" s="87"/>
      <c r="BIW69" s="87"/>
      <c r="BIX69" s="87"/>
      <c r="BIY69" s="87"/>
      <c r="BIZ69" s="87"/>
      <c r="BJA69" s="87"/>
      <c r="BJB69" s="87"/>
      <c r="BJC69" s="87"/>
      <c r="BJD69" s="87"/>
      <c r="BJE69" s="87"/>
      <c r="BJF69" s="87"/>
      <c r="BJG69" s="87"/>
      <c r="BJH69" s="87"/>
      <c r="BJI69" s="87"/>
      <c r="BJJ69" s="87"/>
      <c r="BJK69" s="87"/>
      <c r="BJL69" s="87"/>
      <c r="BJM69" s="87"/>
      <c r="BJN69" s="87"/>
      <c r="BJO69" s="87"/>
      <c r="BJP69" s="87"/>
      <c r="BJQ69" s="87"/>
      <c r="BJR69" s="87"/>
      <c r="BJS69" s="87"/>
      <c r="BJT69" s="87"/>
      <c r="BJU69" s="87"/>
      <c r="BJV69" s="87"/>
      <c r="BJW69" s="87"/>
      <c r="BJX69" s="87"/>
      <c r="BJY69" s="87"/>
      <c r="BJZ69" s="87"/>
      <c r="BKA69" s="87"/>
      <c r="BKB69" s="87"/>
      <c r="BKC69" s="87"/>
      <c r="BKD69" s="87"/>
      <c r="BKE69" s="87"/>
      <c r="BKF69" s="87"/>
      <c r="BKG69" s="87"/>
      <c r="BKH69" s="87"/>
      <c r="BKI69" s="87"/>
      <c r="BKJ69" s="87"/>
      <c r="BKK69" s="87"/>
      <c r="BKL69" s="87"/>
      <c r="BKM69" s="87"/>
      <c r="BKN69" s="87"/>
      <c r="BKO69" s="87"/>
      <c r="BKP69" s="87"/>
      <c r="BKQ69" s="87"/>
      <c r="BKR69" s="87"/>
      <c r="BKS69" s="87"/>
      <c r="BKT69" s="87"/>
      <c r="BKU69" s="87"/>
      <c r="BKV69" s="87"/>
      <c r="BKW69" s="87"/>
      <c r="BKX69" s="87"/>
      <c r="BKY69" s="87"/>
      <c r="BKZ69" s="87"/>
      <c r="BLA69" s="87"/>
      <c r="BLB69" s="87"/>
      <c r="BLC69" s="87"/>
      <c r="BLD69" s="87"/>
      <c r="BLE69" s="87"/>
      <c r="BLF69" s="87"/>
      <c r="BLG69" s="87"/>
      <c r="BLH69" s="87"/>
      <c r="BLI69" s="87"/>
      <c r="BLJ69" s="87"/>
      <c r="BLK69" s="87"/>
      <c r="BLL69" s="87"/>
      <c r="BLM69" s="87"/>
      <c r="BLN69" s="87"/>
      <c r="BLO69" s="87"/>
      <c r="BLP69" s="87"/>
      <c r="BLQ69" s="87"/>
      <c r="BLR69" s="87"/>
      <c r="BLS69" s="87"/>
      <c r="BLT69" s="87"/>
      <c r="BLU69" s="87"/>
      <c r="BLV69" s="87"/>
      <c r="BLW69" s="87"/>
      <c r="BLX69" s="87"/>
      <c r="BLY69" s="87"/>
      <c r="BLZ69" s="87"/>
      <c r="BMA69" s="87"/>
      <c r="BMB69" s="87"/>
      <c r="BMC69" s="87"/>
      <c r="BMD69" s="87"/>
      <c r="BME69" s="87"/>
      <c r="BMF69" s="87"/>
      <c r="BMG69" s="87"/>
      <c r="BMH69" s="87"/>
      <c r="BMI69" s="87"/>
      <c r="BMJ69" s="87"/>
      <c r="BMK69" s="87"/>
      <c r="BML69" s="87"/>
      <c r="BMM69" s="87"/>
      <c r="BMN69" s="87"/>
      <c r="BMO69" s="87"/>
      <c r="BMP69" s="87"/>
      <c r="BMQ69" s="87"/>
      <c r="BMR69" s="87"/>
      <c r="BMS69" s="87"/>
      <c r="BMT69" s="87"/>
      <c r="BMU69" s="87"/>
      <c r="BMV69" s="87"/>
      <c r="BMW69" s="87"/>
      <c r="BMX69" s="87"/>
      <c r="BMY69" s="87"/>
      <c r="BMZ69" s="87"/>
      <c r="BNA69" s="87"/>
      <c r="BNB69" s="87"/>
      <c r="BNC69" s="87"/>
      <c r="BND69" s="87"/>
      <c r="BNE69" s="87"/>
      <c r="BNF69" s="87"/>
      <c r="BNG69" s="87"/>
      <c r="BNH69" s="87"/>
      <c r="BNI69" s="87"/>
      <c r="BNJ69" s="87"/>
      <c r="BNK69" s="87"/>
      <c r="BNL69" s="87"/>
      <c r="BNM69" s="87"/>
      <c r="BNN69" s="87"/>
      <c r="BNO69" s="87"/>
      <c r="BNP69" s="87"/>
      <c r="BNQ69" s="87"/>
      <c r="BNR69" s="87"/>
      <c r="BNS69" s="87"/>
      <c r="BNT69" s="87"/>
      <c r="BNU69" s="87"/>
      <c r="BNV69" s="87"/>
      <c r="BNW69" s="87"/>
      <c r="BNX69" s="87"/>
      <c r="BNY69" s="87"/>
      <c r="BNZ69" s="87"/>
      <c r="BOA69" s="87"/>
      <c r="BOB69" s="87"/>
      <c r="BOC69" s="87"/>
      <c r="BOD69" s="87"/>
      <c r="BOE69" s="87"/>
      <c r="BOF69" s="87"/>
      <c r="BOG69" s="87"/>
      <c r="BOH69" s="87"/>
      <c r="BOI69" s="87"/>
      <c r="BOJ69" s="87"/>
      <c r="BOK69" s="87"/>
      <c r="BOL69" s="87"/>
      <c r="BOM69" s="87"/>
      <c r="BON69" s="87"/>
      <c r="BOO69" s="87"/>
      <c r="BOP69" s="87"/>
      <c r="BOQ69" s="87"/>
      <c r="BOR69" s="87"/>
      <c r="BOS69" s="87"/>
      <c r="BOT69" s="87"/>
      <c r="BOU69" s="87"/>
      <c r="BOV69" s="87"/>
      <c r="BOW69" s="87"/>
      <c r="BOX69" s="87"/>
      <c r="BOY69" s="87"/>
      <c r="BOZ69" s="87"/>
      <c r="BPA69" s="87"/>
      <c r="BPB69" s="87"/>
      <c r="BPC69" s="87"/>
      <c r="BPD69" s="87"/>
      <c r="BPE69" s="87"/>
      <c r="BPF69" s="87"/>
      <c r="BPG69" s="87"/>
      <c r="BPH69" s="87"/>
      <c r="BPI69" s="87"/>
      <c r="BPJ69" s="87"/>
      <c r="BPK69" s="87"/>
      <c r="BPL69" s="87"/>
      <c r="BPM69" s="87"/>
      <c r="BPN69" s="87"/>
      <c r="BPO69" s="87"/>
      <c r="BPP69" s="87"/>
      <c r="BPQ69" s="87"/>
      <c r="BPR69" s="87"/>
      <c r="BPS69" s="87"/>
      <c r="BPT69" s="87"/>
      <c r="BPU69" s="87"/>
      <c r="BPV69" s="87"/>
      <c r="BPW69" s="87"/>
      <c r="BPX69" s="87"/>
      <c r="BPY69" s="87"/>
      <c r="BPZ69" s="87"/>
      <c r="BQA69" s="87"/>
      <c r="BQB69" s="87"/>
      <c r="BQC69" s="87"/>
      <c r="BQD69" s="87"/>
      <c r="BQE69" s="87"/>
      <c r="BQF69" s="87"/>
      <c r="BQG69" s="87"/>
      <c r="BQH69" s="87"/>
      <c r="BQI69" s="87"/>
      <c r="BQJ69" s="87"/>
      <c r="BQK69" s="87"/>
      <c r="BQL69" s="87"/>
      <c r="BQM69" s="87"/>
      <c r="BQN69" s="87"/>
      <c r="BQO69" s="87"/>
      <c r="BQP69" s="87"/>
      <c r="BQQ69" s="87"/>
      <c r="BQR69" s="87"/>
      <c r="BQS69" s="87"/>
      <c r="BQT69" s="87"/>
      <c r="BQU69" s="87"/>
      <c r="BQV69" s="87"/>
      <c r="BQW69" s="87"/>
      <c r="BQX69" s="87"/>
      <c r="BQY69" s="87"/>
      <c r="BQZ69" s="87"/>
      <c r="BRA69" s="87"/>
      <c r="BRB69" s="87"/>
      <c r="BRC69" s="87"/>
      <c r="BRD69" s="87"/>
      <c r="BRE69" s="87"/>
      <c r="BRF69" s="87"/>
      <c r="BRG69" s="87"/>
      <c r="BRH69" s="87"/>
      <c r="BRI69" s="87"/>
      <c r="BRJ69" s="87"/>
      <c r="BRK69" s="87"/>
      <c r="BRL69" s="87"/>
      <c r="BRM69" s="87"/>
      <c r="BRN69" s="87"/>
      <c r="BRO69" s="87"/>
      <c r="BRP69" s="87"/>
      <c r="BRQ69" s="87"/>
      <c r="BRR69" s="87"/>
      <c r="BRS69" s="87"/>
      <c r="BRT69" s="87"/>
      <c r="BRU69" s="87"/>
      <c r="BRV69" s="87"/>
      <c r="BRW69" s="87"/>
      <c r="BRX69" s="87"/>
      <c r="BRY69" s="87"/>
      <c r="BRZ69" s="87"/>
      <c r="BSA69" s="87"/>
      <c r="BSB69" s="87"/>
      <c r="BSC69" s="87"/>
      <c r="BSD69" s="87"/>
      <c r="BSE69" s="87"/>
      <c r="BSF69" s="87"/>
      <c r="BSG69" s="87"/>
      <c r="BSH69" s="87"/>
      <c r="BSI69" s="87"/>
      <c r="BSJ69" s="87"/>
      <c r="BSK69" s="87"/>
      <c r="BSL69" s="87"/>
      <c r="BSM69" s="87"/>
      <c r="BSN69" s="87"/>
      <c r="BSO69" s="87"/>
      <c r="BSP69" s="87"/>
      <c r="BSQ69" s="87"/>
      <c r="BSR69" s="87"/>
      <c r="BSS69" s="87"/>
      <c r="BST69" s="87"/>
      <c r="BSU69" s="87"/>
      <c r="BSV69" s="87"/>
      <c r="BSW69" s="87"/>
      <c r="BSX69" s="87"/>
      <c r="BSY69" s="87"/>
      <c r="BSZ69" s="87"/>
      <c r="BTA69" s="87"/>
      <c r="BTB69" s="87"/>
      <c r="BTC69" s="87"/>
      <c r="BTD69" s="87"/>
      <c r="BTE69" s="87"/>
      <c r="BTF69" s="87"/>
      <c r="BTG69" s="87"/>
      <c r="BTH69" s="87"/>
      <c r="BTI69" s="87"/>
      <c r="BTJ69" s="87"/>
      <c r="BTK69" s="87"/>
      <c r="BTL69" s="87"/>
      <c r="BTM69" s="87"/>
      <c r="BTN69" s="87"/>
      <c r="BTO69" s="87"/>
      <c r="BTP69" s="87"/>
      <c r="BTQ69" s="87"/>
      <c r="BTR69" s="87"/>
      <c r="BTS69" s="87"/>
      <c r="BTT69" s="87"/>
      <c r="BTU69" s="87"/>
      <c r="BTV69" s="87"/>
      <c r="BTW69" s="87"/>
      <c r="BTX69" s="87"/>
      <c r="BTY69" s="87"/>
      <c r="BTZ69" s="87"/>
      <c r="BUA69" s="87"/>
      <c r="BUB69" s="87"/>
      <c r="BUC69" s="87"/>
      <c r="BUD69" s="87"/>
      <c r="BUE69" s="87"/>
      <c r="BUF69" s="87"/>
      <c r="BUG69" s="87"/>
      <c r="BUH69" s="87"/>
      <c r="BUI69" s="87"/>
      <c r="BUJ69" s="87"/>
      <c r="BUK69" s="87"/>
      <c r="BUL69" s="87"/>
      <c r="BUM69" s="87"/>
      <c r="BUN69" s="87"/>
      <c r="BUO69" s="87"/>
      <c r="BUP69" s="87"/>
      <c r="BUQ69" s="87"/>
      <c r="BUR69" s="87"/>
      <c r="BUS69" s="87"/>
      <c r="BUT69" s="87"/>
      <c r="BUU69" s="87"/>
      <c r="BUV69" s="87"/>
      <c r="BUW69" s="87"/>
      <c r="BUX69" s="87"/>
      <c r="BUY69" s="87"/>
      <c r="BUZ69" s="87"/>
      <c r="BVA69" s="87"/>
      <c r="BVB69" s="87"/>
      <c r="BVC69" s="87"/>
      <c r="BVD69" s="87"/>
      <c r="BVE69" s="87"/>
      <c r="BVF69" s="87"/>
      <c r="BVG69" s="87"/>
      <c r="BVH69" s="87"/>
      <c r="BVI69" s="87"/>
      <c r="BVJ69" s="87"/>
      <c r="BVK69" s="87"/>
      <c r="BVL69" s="87"/>
      <c r="BVM69" s="87"/>
      <c r="BVN69" s="87"/>
      <c r="BVO69" s="87"/>
      <c r="BVP69" s="87"/>
      <c r="BVQ69" s="87"/>
      <c r="BVR69" s="87"/>
      <c r="BVS69" s="87"/>
      <c r="BVT69" s="87"/>
      <c r="BVU69" s="87"/>
      <c r="BVV69" s="87"/>
      <c r="BVW69" s="87"/>
      <c r="BVX69" s="87"/>
      <c r="BVY69" s="87"/>
      <c r="BVZ69" s="87"/>
      <c r="BWA69" s="87"/>
      <c r="BWB69" s="87"/>
      <c r="BWC69" s="87"/>
      <c r="BWD69" s="87"/>
      <c r="BWE69" s="87"/>
      <c r="BWF69" s="87"/>
      <c r="BWG69" s="87"/>
      <c r="BWH69" s="87"/>
      <c r="BWI69" s="87"/>
      <c r="BWJ69" s="87"/>
      <c r="BWK69" s="87"/>
      <c r="BWL69" s="87"/>
      <c r="BWM69" s="87"/>
      <c r="BWN69" s="87"/>
      <c r="BWO69" s="87"/>
      <c r="BWP69" s="87"/>
      <c r="BWQ69" s="87"/>
      <c r="BWR69" s="87"/>
      <c r="BWS69" s="87"/>
      <c r="BWT69" s="87"/>
      <c r="BWU69" s="87"/>
      <c r="BWV69" s="87"/>
      <c r="BWW69" s="87"/>
      <c r="BWX69" s="87"/>
      <c r="BWY69" s="87"/>
      <c r="BWZ69" s="87"/>
      <c r="BXA69" s="87"/>
      <c r="BXB69" s="87"/>
      <c r="BXC69" s="87"/>
      <c r="BXD69" s="87"/>
      <c r="BXE69" s="87"/>
      <c r="BXF69" s="87"/>
      <c r="BXG69" s="87"/>
      <c r="BXH69" s="87"/>
      <c r="BXI69" s="87"/>
      <c r="BXJ69" s="87"/>
      <c r="BXK69" s="87"/>
      <c r="BXL69" s="87"/>
      <c r="BXM69" s="87"/>
      <c r="BXN69" s="87"/>
      <c r="BXO69" s="87"/>
      <c r="BXP69" s="87"/>
      <c r="BXQ69" s="87"/>
      <c r="BXR69" s="87"/>
      <c r="BXS69" s="87"/>
      <c r="BXT69" s="87"/>
      <c r="BXU69" s="87"/>
      <c r="BXV69" s="87"/>
      <c r="BXW69" s="87"/>
      <c r="BXX69" s="87"/>
      <c r="BXY69" s="87"/>
      <c r="BXZ69" s="87"/>
      <c r="BYA69" s="87"/>
      <c r="BYB69" s="87"/>
      <c r="BYC69" s="87"/>
      <c r="BYD69" s="87"/>
      <c r="BYE69" s="87"/>
      <c r="BYF69" s="87"/>
      <c r="BYG69" s="87"/>
      <c r="BYH69" s="87"/>
      <c r="BYI69" s="87"/>
      <c r="BYJ69" s="87"/>
      <c r="BYK69" s="87"/>
      <c r="BYL69" s="87"/>
      <c r="BYM69" s="87"/>
      <c r="BYN69" s="87"/>
      <c r="BYO69" s="87"/>
      <c r="BYP69" s="87"/>
      <c r="BYQ69" s="87"/>
      <c r="BYR69" s="87"/>
      <c r="BYS69" s="87"/>
      <c r="BYT69" s="87"/>
      <c r="BYU69" s="87"/>
      <c r="BYV69" s="87"/>
      <c r="BYW69" s="87"/>
      <c r="BYX69" s="87"/>
      <c r="BYY69" s="87"/>
      <c r="BYZ69" s="87"/>
      <c r="BZA69" s="87"/>
      <c r="BZB69" s="87"/>
      <c r="BZC69" s="87"/>
      <c r="BZD69" s="87"/>
      <c r="BZE69" s="87"/>
      <c r="BZF69" s="87"/>
      <c r="BZG69" s="87"/>
      <c r="BZH69" s="87"/>
      <c r="BZI69" s="87"/>
      <c r="BZJ69" s="87"/>
      <c r="BZK69" s="87"/>
      <c r="BZL69" s="87"/>
      <c r="BZM69" s="87"/>
      <c r="BZN69" s="87"/>
      <c r="BZO69" s="87"/>
      <c r="BZP69" s="87"/>
      <c r="BZQ69" s="87"/>
      <c r="BZR69" s="87"/>
      <c r="BZS69" s="87"/>
      <c r="BZT69" s="87"/>
      <c r="BZU69" s="87"/>
      <c r="BZV69" s="87"/>
      <c r="BZW69" s="87"/>
      <c r="BZX69" s="87"/>
      <c r="BZY69" s="87"/>
      <c r="BZZ69" s="87"/>
      <c r="CAA69" s="87"/>
      <c r="CAB69" s="87"/>
      <c r="CAC69" s="87"/>
      <c r="CAD69" s="87"/>
      <c r="CAE69" s="87"/>
      <c r="CAF69" s="87"/>
      <c r="CAG69" s="87"/>
      <c r="CAH69" s="87"/>
      <c r="CAI69" s="87"/>
      <c r="CAJ69" s="87"/>
      <c r="CAK69" s="87"/>
      <c r="CAL69" s="87"/>
      <c r="CAM69" s="87"/>
      <c r="CAN69" s="87"/>
      <c r="CAO69" s="87"/>
      <c r="CAP69" s="87"/>
      <c r="CAQ69" s="87"/>
      <c r="CAR69" s="87"/>
      <c r="CAS69" s="87"/>
      <c r="CAT69" s="87"/>
      <c r="CAU69" s="87"/>
      <c r="CAV69" s="87"/>
      <c r="CAW69" s="87"/>
      <c r="CAX69" s="87"/>
      <c r="CAY69" s="87"/>
      <c r="CAZ69" s="87"/>
      <c r="CBA69" s="87"/>
      <c r="CBB69" s="87"/>
      <c r="CBC69" s="87"/>
      <c r="CBD69" s="87"/>
      <c r="CBE69" s="87"/>
      <c r="CBF69" s="87"/>
      <c r="CBG69" s="87"/>
      <c r="CBH69" s="87"/>
      <c r="CBI69" s="87"/>
      <c r="CBJ69" s="87"/>
      <c r="CBK69" s="87"/>
      <c r="CBL69" s="87"/>
      <c r="CBM69" s="87"/>
      <c r="CBN69" s="87"/>
      <c r="CBO69" s="87"/>
      <c r="CBP69" s="87"/>
      <c r="CBQ69" s="87"/>
      <c r="CBR69" s="87"/>
      <c r="CBS69" s="87"/>
      <c r="CBT69" s="87"/>
      <c r="CBU69" s="87"/>
      <c r="CBV69" s="87"/>
      <c r="CBW69" s="87"/>
      <c r="CBX69" s="87"/>
      <c r="CBY69" s="87"/>
      <c r="CBZ69" s="87"/>
      <c r="CCA69" s="87"/>
      <c r="CCB69" s="87"/>
      <c r="CCC69" s="87"/>
      <c r="CCD69" s="87"/>
      <c r="CCE69" s="87"/>
      <c r="CCF69" s="87"/>
      <c r="CCG69" s="87"/>
      <c r="CCH69" s="87"/>
      <c r="CCI69" s="87"/>
      <c r="CCJ69" s="87"/>
      <c r="CCK69" s="87"/>
      <c r="CCL69" s="87"/>
      <c r="CCM69" s="87"/>
      <c r="CCN69" s="87"/>
      <c r="CCO69" s="87"/>
      <c r="CCP69" s="87"/>
      <c r="CCQ69" s="87"/>
      <c r="CCR69" s="87"/>
      <c r="CCS69" s="87"/>
      <c r="CCT69" s="87"/>
      <c r="CCU69" s="87"/>
      <c r="CCV69" s="87"/>
      <c r="CCW69" s="87"/>
      <c r="CCX69" s="87"/>
      <c r="CCY69" s="87"/>
      <c r="CCZ69" s="87"/>
      <c r="CDA69" s="87"/>
      <c r="CDB69" s="87"/>
      <c r="CDC69" s="87"/>
      <c r="CDD69" s="87"/>
      <c r="CDE69" s="87"/>
      <c r="CDF69" s="87"/>
      <c r="CDG69" s="87"/>
      <c r="CDH69" s="87"/>
      <c r="CDI69" s="87"/>
      <c r="CDJ69" s="87"/>
      <c r="CDK69" s="87"/>
      <c r="CDL69" s="87"/>
      <c r="CDM69" s="87"/>
      <c r="CDN69" s="87"/>
      <c r="CDO69" s="87"/>
      <c r="CDP69" s="87"/>
      <c r="CDQ69" s="87"/>
      <c r="CDR69" s="87"/>
      <c r="CDS69" s="87"/>
      <c r="CDT69" s="87"/>
      <c r="CDU69" s="87"/>
      <c r="CDV69" s="87"/>
      <c r="CDW69" s="87"/>
      <c r="CDX69" s="87"/>
      <c r="CDY69" s="87"/>
      <c r="CDZ69" s="87"/>
      <c r="CEA69" s="87"/>
      <c r="CEB69" s="87"/>
      <c r="CEC69" s="87"/>
      <c r="CED69" s="87"/>
      <c r="CEE69" s="87"/>
      <c r="CEF69" s="87"/>
      <c r="CEG69" s="87"/>
      <c r="CEH69" s="87"/>
      <c r="CEI69" s="87"/>
      <c r="CEJ69" s="87"/>
      <c r="CEK69" s="87"/>
      <c r="CEL69" s="87"/>
      <c r="CEM69" s="87"/>
      <c r="CEN69" s="87"/>
      <c r="CEO69" s="87"/>
      <c r="CEP69" s="87"/>
      <c r="CEQ69" s="87"/>
      <c r="CER69" s="87"/>
      <c r="CES69" s="87"/>
      <c r="CET69" s="87"/>
      <c r="CEU69" s="87"/>
      <c r="CEV69" s="87"/>
      <c r="CEW69" s="87"/>
      <c r="CEX69" s="87"/>
      <c r="CEY69" s="87"/>
      <c r="CEZ69" s="87"/>
      <c r="CFA69" s="87"/>
      <c r="CFB69" s="87"/>
      <c r="CFC69" s="87"/>
      <c r="CFD69" s="87"/>
      <c r="CFE69" s="87"/>
      <c r="CFF69" s="87"/>
      <c r="CFG69" s="87"/>
      <c r="CFH69" s="87"/>
      <c r="CFI69" s="87"/>
      <c r="CFJ69" s="87"/>
      <c r="CFK69" s="87"/>
      <c r="CFL69" s="87"/>
      <c r="CFM69" s="87"/>
      <c r="CFN69" s="87"/>
      <c r="CFO69" s="87"/>
      <c r="CFP69" s="87"/>
      <c r="CFQ69" s="87"/>
      <c r="CFR69" s="87"/>
      <c r="CFS69" s="87"/>
      <c r="CFT69" s="87"/>
      <c r="CFU69" s="87"/>
      <c r="CFV69" s="87"/>
      <c r="CFW69" s="87"/>
      <c r="CFX69" s="87"/>
      <c r="CFY69" s="87"/>
      <c r="CFZ69" s="87"/>
      <c r="CGA69" s="87"/>
      <c r="CGB69" s="87"/>
      <c r="CGC69" s="87"/>
      <c r="CGD69" s="87"/>
      <c r="CGE69" s="87"/>
      <c r="CGF69" s="87"/>
      <c r="CGG69" s="87"/>
      <c r="CGH69" s="87"/>
      <c r="CGI69" s="87"/>
      <c r="CGJ69" s="87"/>
      <c r="CGK69" s="87"/>
      <c r="CGL69" s="87"/>
      <c r="CGM69" s="87"/>
      <c r="CGN69" s="87"/>
      <c r="CGO69" s="87"/>
      <c r="CGP69" s="87"/>
      <c r="CGQ69" s="87"/>
      <c r="CGR69" s="87"/>
      <c r="CGS69" s="87"/>
      <c r="CGT69" s="87"/>
      <c r="CGU69" s="87"/>
      <c r="CGV69" s="87"/>
      <c r="CGW69" s="87"/>
      <c r="CGX69" s="87"/>
      <c r="CGY69" s="87"/>
      <c r="CGZ69" s="87"/>
      <c r="CHA69" s="87"/>
      <c r="CHB69" s="87"/>
      <c r="CHC69" s="87"/>
      <c r="CHD69" s="87"/>
      <c r="CHE69" s="87"/>
      <c r="CHF69" s="87"/>
      <c r="CHG69" s="87"/>
      <c r="CHH69" s="87"/>
      <c r="CHI69" s="87"/>
      <c r="CHJ69" s="87"/>
      <c r="CHK69" s="87"/>
      <c r="CHL69" s="87"/>
      <c r="CHM69" s="87"/>
      <c r="CHN69" s="87"/>
      <c r="CHO69" s="87"/>
      <c r="CHP69" s="87"/>
      <c r="CHQ69" s="87"/>
      <c r="CHR69" s="87"/>
      <c r="CHS69" s="87"/>
      <c r="CHT69" s="87"/>
      <c r="CHU69" s="87"/>
      <c r="CHV69" s="87"/>
      <c r="CHW69" s="87"/>
      <c r="CHX69" s="87"/>
      <c r="CHY69" s="87"/>
      <c r="CHZ69" s="87"/>
      <c r="CIA69" s="87"/>
      <c r="CIB69" s="87"/>
      <c r="CIC69" s="87"/>
      <c r="CID69" s="87"/>
      <c r="CIE69" s="87"/>
      <c r="CIF69" s="87"/>
      <c r="CIG69" s="87"/>
      <c r="CIH69" s="87"/>
      <c r="CII69" s="87"/>
      <c r="CIJ69" s="87"/>
      <c r="CIK69" s="87"/>
      <c r="CIL69" s="87"/>
      <c r="CIM69" s="87"/>
      <c r="CIN69" s="87"/>
      <c r="CIO69" s="87"/>
      <c r="CIP69" s="87"/>
      <c r="CIQ69" s="87"/>
      <c r="CIR69" s="87"/>
      <c r="CIS69" s="87"/>
      <c r="CIT69" s="87"/>
      <c r="CIU69" s="87"/>
      <c r="CIV69" s="87"/>
      <c r="CIW69" s="87"/>
      <c r="CIX69" s="87"/>
      <c r="CIY69" s="87"/>
      <c r="CIZ69" s="87"/>
      <c r="CJA69" s="87"/>
      <c r="CJB69" s="87"/>
      <c r="CJC69" s="87"/>
      <c r="CJD69" s="87"/>
      <c r="CJE69" s="87"/>
      <c r="CJF69" s="87"/>
      <c r="CJG69" s="87"/>
      <c r="CJH69" s="87"/>
      <c r="CJI69" s="87"/>
      <c r="CJJ69" s="87"/>
      <c r="CJK69" s="87"/>
      <c r="CJL69" s="87"/>
      <c r="CJM69" s="87"/>
      <c r="CJN69" s="87"/>
      <c r="CJO69" s="87"/>
      <c r="CJP69" s="87"/>
      <c r="CJQ69" s="87"/>
      <c r="CJR69" s="87"/>
      <c r="CJS69" s="87"/>
      <c r="CJT69" s="87"/>
      <c r="CJU69" s="87"/>
      <c r="CJV69" s="87"/>
      <c r="CJW69" s="87"/>
      <c r="CJX69" s="87"/>
      <c r="CJY69" s="87"/>
      <c r="CJZ69" s="87"/>
      <c r="CKA69" s="87"/>
      <c r="CKB69" s="87"/>
      <c r="CKC69" s="87"/>
      <c r="CKD69" s="87"/>
      <c r="CKE69" s="87"/>
      <c r="CKF69" s="87"/>
      <c r="CKG69" s="87"/>
      <c r="CKH69" s="87"/>
      <c r="CKI69" s="87"/>
      <c r="CKJ69" s="87"/>
      <c r="CKK69" s="87"/>
      <c r="CKL69" s="87"/>
      <c r="CKM69" s="87"/>
      <c r="CKN69" s="87"/>
      <c r="CKO69" s="87"/>
      <c r="CKP69" s="87"/>
      <c r="CKQ69" s="87"/>
      <c r="CKR69" s="87"/>
      <c r="CKS69" s="87"/>
      <c r="CKT69" s="87"/>
      <c r="CKU69" s="87"/>
      <c r="CKV69" s="87"/>
      <c r="CKW69" s="87"/>
      <c r="CKX69" s="87"/>
      <c r="CKY69" s="87"/>
      <c r="CKZ69" s="87"/>
      <c r="CLA69" s="87"/>
      <c r="CLB69" s="87"/>
      <c r="CLC69" s="87"/>
      <c r="CLD69" s="87"/>
      <c r="CLE69" s="87"/>
      <c r="CLF69" s="87"/>
      <c r="CLG69" s="87"/>
      <c r="CLH69" s="87"/>
      <c r="CLI69" s="87"/>
      <c r="CLJ69" s="87"/>
      <c r="CLK69" s="87"/>
      <c r="CLL69" s="87"/>
      <c r="CLM69" s="87"/>
      <c r="CLN69" s="87"/>
      <c r="CLO69" s="87"/>
      <c r="CLP69" s="87"/>
      <c r="CLQ69" s="87"/>
      <c r="CLR69" s="87"/>
      <c r="CLS69" s="87"/>
      <c r="CLT69" s="87"/>
      <c r="CLU69" s="87"/>
      <c r="CLV69" s="87"/>
      <c r="CLW69" s="87"/>
      <c r="CLX69" s="87"/>
      <c r="CLY69" s="87"/>
      <c r="CLZ69" s="87"/>
      <c r="CMA69" s="87"/>
      <c r="CMB69" s="87"/>
      <c r="CMC69" s="87"/>
      <c r="CMD69" s="87"/>
      <c r="CME69" s="87"/>
      <c r="CMF69" s="87"/>
      <c r="CMG69" s="87"/>
      <c r="CMH69" s="87"/>
      <c r="CMI69" s="87"/>
      <c r="CMJ69" s="87"/>
      <c r="CMK69" s="87"/>
      <c r="CML69" s="87"/>
      <c r="CMM69" s="87"/>
      <c r="CMN69" s="87"/>
      <c r="CMO69" s="87"/>
      <c r="CMP69" s="87"/>
      <c r="CMQ69" s="87"/>
      <c r="CMR69" s="87"/>
      <c r="CMS69" s="87"/>
      <c r="CMT69" s="87"/>
      <c r="CMU69" s="87"/>
      <c r="CMV69" s="87"/>
      <c r="CMW69" s="87"/>
      <c r="CMX69" s="87"/>
      <c r="CMY69" s="87"/>
      <c r="CMZ69" s="87"/>
      <c r="CNA69" s="87"/>
      <c r="CNB69" s="87"/>
      <c r="CNC69" s="87"/>
      <c r="CND69" s="87"/>
      <c r="CNE69" s="87"/>
      <c r="CNF69" s="87"/>
      <c r="CNG69" s="87"/>
      <c r="CNH69" s="87"/>
      <c r="CNI69" s="87"/>
      <c r="CNJ69" s="87"/>
      <c r="CNK69" s="87"/>
      <c r="CNL69" s="87"/>
      <c r="CNM69" s="87"/>
      <c r="CNN69" s="87"/>
      <c r="CNO69" s="87"/>
      <c r="CNP69" s="87"/>
      <c r="CNQ69" s="87"/>
      <c r="CNR69" s="87"/>
      <c r="CNS69" s="87"/>
      <c r="CNT69" s="87"/>
      <c r="CNU69" s="87"/>
      <c r="CNV69" s="87"/>
      <c r="CNW69" s="87"/>
      <c r="CNX69" s="87"/>
      <c r="CNY69" s="87"/>
      <c r="CNZ69" s="87"/>
      <c r="COA69" s="87"/>
      <c r="COB69" s="87"/>
      <c r="COC69" s="87"/>
      <c r="COD69" s="87"/>
      <c r="COE69" s="87"/>
      <c r="COF69" s="87"/>
      <c r="COG69" s="87"/>
      <c r="COH69" s="87"/>
      <c r="COI69" s="87"/>
      <c r="COJ69" s="87"/>
      <c r="COK69" s="87"/>
      <c r="COL69" s="87"/>
      <c r="COM69" s="87"/>
      <c r="CON69" s="87"/>
      <c r="COO69" s="87"/>
      <c r="COP69" s="87"/>
      <c r="COQ69" s="87"/>
      <c r="COR69" s="87"/>
      <c r="COS69" s="87"/>
      <c r="COT69" s="87"/>
      <c r="COU69" s="87"/>
      <c r="COV69" s="87"/>
      <c r="COW69" s="87"/>
      <c r="COX69" s="87"/>
      <c r="COY69" s="87"/>
      <c r="COZ69" s="87"/>
      <c r="CPA69" s="87"/>
      <c r="CPB69" s="87"/>
      <c r="CPC69" s="87"/>
      <c r="CPD69" s="87"/>
      <c r="CPE69" s="87"/>
      <c r="CPF69" s="87"/>
      <c r="CPG69" s="87"/>
      <c r="CPH69" s="87"/>
      <c r="CPI69" s="87"/>
      <c r="CPJ69" s="87"/>
      <c r="CPK69" s="87"/>
      <c r="CPL69" s="87"/>
      <c r="CPM69" s="87"/>
      <c r="CPN69" s="87"/>
      <c r="CPO69" s="87"/>
      <c r="CPP69" s="87"/>
      <c r="CPQ69" s="87"/>
      <c r="CPR69" s="87"/>
      <c r="CPS69" s="87"/>
      <c r="CPT69" s="87"/>
      <c r="CPU69" s="87"/>
      <c r="CPV69" s="87"/>
      <c r="CPW69" s="87"/>
      <c r="CPX69" s="87"/>
      <c r="CPY69" s="87"/>
      <c r="CPZ69" s="87"/>
      <c r="CQA69" s="87"/>
      <c r="CQB69" s="87"/>
      <c r="CQC69" s="87"/>
      <c r="CQD69" s="87"/>
      <c r="CQE69" s="87"/>
      <c r="CQF69" s="87"/>
      <c r="CQG69" s="87"/>
      <c r="CQH69" s="87"/>
      <c r="CQI69" s="87"/>
      <c r="CQJ69" s="87"/>
      <c r="CQK69" s="87"/>
      <c r="CQL69" s="87"/>
      <c r="CQM69" s="87"/>
      <c r="CQN69" s="87"/>
      <c r="CQO69" s="87"/>
      <c r="CQP69" s="87"/>
      <c r="CQQ69" s="87"/>
      <c r="CQR69" s="87"/>
      <c r="CQS69" s="87"/>
      <c r="CQT69" s="87"/>
      <c r="CQU69" s="87"/>
      <c r="CQV69" s="87"/>
      <c r="CQW69" s="87"/>
      <c r="CQX69" s="87"/>
      <c r="CQY69" s="87"/>
      <c r="CQZ69" s="87"/>
      <c r="CRA69" s="87"/>
      <c r="CRB69" s="87"/>
      <c r="CRC69" s="87"/>
      <c r="CRD69" s="87"/>
      <c r="CRE69" s="87"/>
      <c r="CRF69" s="87"/>
      <c r="CRG69" s="87"/>
      <c r="CRH69" s="87"/>
      <c r="CRI69" s="87"/>
      <c r="CRJ69" s="87"/>
      <c r="CRK69" s="87"/>
      <c r="CRL69" s="87"/>
      <c r="CRM69" s="87"/>
      <c r="CRN69" s="87"/>
      <c r="CRO69" s="87"/>
      <c r="CRP69" s="87"/>
      <c r="CRQ69" s="87"/>
      <c r="CRR69" s="87"/>
      <c r="CRS69" s="87"/>
      <c r="CRT69" s="87"/>
      <c r="CRU69" s="87"/>
      <c r="CRV69" s="87"/>
      <c r="CRW69" s="87"/>
      <c r="CRX69" s="87"/>
      <c r="CRY69" s="87"/>
      <c r="CRZ69" s="87"/>
      <c r="CSA69" s="87"/>
      <c r="CSB69" s="87"/>
      <c r="CSC69" s="87"/>
      <c r="CSD69" s="87"/>
      <c r="CSE69" s="87"/>
      <c r="CSF69" s="87"/>
      <c r="CSG69" s="87"/>
      <c r="CSH69" s="87"/>
      <c r="CSI69" s="87"/>
      <c r="CSJ69" s="87"/>
      <c r="CSK69" s="87"/>
      <c r="CSL69" s="87"/>
      <c r="CSM69" s="87"/>
      <c r="CSN69" s="87"/>
      <c r="CSO69" s="87"/>
      <c r="CSP69" s="87"/>
      <c r="CSQ69" s="87"/>
      <c r="CSR69" s="87"/>
      <c r="CSS69" s="87"/>
      <c r="CST69" s="87"/>
      <c r="CSU69" s="87"/>
      <c r="CSV69" s="87"/>
      <c r="CSW69" s="87"/>
      <c r="CSX69" s="87"/>
      <c r="CSY69" s="87"/>
      <c r="CSZ69" s="87"/>
      <c r="CTA69" s="87"/>
      <c r="CTB69" s="87"/>
      <c r="CTC69" s="87"/>
      <c r="CTD69" s="87"/>
      <c r="CTE69" s="87"/>
      <c r="CTF69" s="87"/>
      <c r="CTG69" s="87"/>
      <c r="CTH69" s="87"/>
      <c r="CTI69" s="87"/>
      <c r="CTJ69" s="87"/>
      <c r="CTK69" s="87"/>
      <c r="CTL69" s="87"/>
      <c r="CTM69" s="87"/>
      <c r="CTN69" s="87"/>
      <c r="CTO69" s="87"/>
      <c r="CTP69" s="87"/>
      <c r="CTQ69" s="87"/>
      <c r="CTR69" s="87"/>
      <c r="CTS69" s="87"/>
      <c r="CTT69" s="87"/>
      <c r="CTU69" s="87"/>
      <c r="CTV69" s="87"/>
      <c r="CTW69" s="87"/>
      <c r="CTX69" s="87"/>
      <c r="CTY69" s="87"/>
      <c r="CTZ69" s="87"/>
      <c r="CUA69" s="87"/>
      <c r="CUB69" s="87"/>
      <c r="CUC69" s="87"/>
      <c r="CUD69" s="87"/>
      <c r="CUE69" s="87"/>
      <c r="CUF69" s="87"/>
      <c r="CUG69" s="87"/>
      <c r="CUH69" s="87"/>
      <c r="CUI69" s="87"/>
      <c r="CUJ69" s="87"/>
      <c r="CUK69" s="87"/>
      <c r="CUL69" s="87"/>
      <c r="CUM69" s="87"/>
      <c r="CUN69" s="87"/>
      <c r="CUO69" s="87"/>
      <c r="CUP69" s="87"/>
      <c r="CUQ69" s="87"/>
      <c r="CUR69" s="87"/>
      <c r="CUS69" s="87"/>
      <c r="CUT69" s="87"/>
      <c r="CUU69" s="87"/>
      <c r="CUV69" s="87"/>
      <c r="CUW69" s="87"/>
      <c r="CUX69" s="87"/>
      <c r="CUY69" s="87"/>
      <c r="CUZ69" s="87"/>
      <c r="CVA69" s="87"/>
      <c r="CVB69" s="87"/>
      <c r="CVC69" s="87"/>
      <c r="CVD69" s="87"/>
      <c r="CVE69" s="87"/>
      <c r="CVF69" s="87"/>
      <c r="CVG69" s="87"/>
      <c r="CVH69" s="87"/>
      <c r="CVI69" s="87"/>
      <c r="CVJ69" s="87"/>
      <c r="CVK69" s="87"/>
      <c r="CVL69" s="87"/>
      <c r="CVM69" s="87"/>
      <c r="CVN69" s="87"/>
      <c r="CVO69" s="87"/>
      <c r="CVP69" s="87"/>
      <c r="CVQ69" s="87"/>
      <c r="CVR69" s="87"/>
      <c r="CVS69" s="87"/>
      <c r="CVT69" s="87"/>
      <c r="CVU69" s="87"/>
      <c r="CVV69" s="87"/>
      <c r="CVW69" s="87"/>
      <c r="CVX69" s="87"/>
      <c r="CVY69" s="87"/>
      <c r="CVZ69" s="87"/>
      <c r="CWA69" s="87"/>
      <c r="CWB69" s="87"/>
      <c r="CWC69" s="87"/>
      <c r="CWD69" s="87"/>
      <c r="CWE69" s="87"/>
      <c r="CWF69" s="87"/>
      <c r="CWG69" s="87"/>
      <c r="CWH69" s="87"/>
      <c r="CWI69" s="87"/>
      <c r="CWJ69" s="87"/>
      <c r="CWK69" s="87"/>
      <c r="CWL69" s="87"/>
      <c r="CWM69" s="87"/>
      <c r="CWN69" s="87"/>
      <c r="CWO69" s="87"/>
      <c r="CWP69" s="87"/>
      <c r="CWQ69" s="87"/>
      <c r="CWR69" s="87"/>
      <c r="CWS69" s="87"/>
      <c r="CWT69" s="87"/>
      <c r="CWU69" s="87"/>
      <c r="CWV69" s="87"/>
      <c r="CWW69" s="87"/>
      <c r="CWX69" s="87"/>
      <c r="CWY69" s="87"/>
      <c r="CWZ69" s="87"/>
      <c r="CXA69" s="87"/>
      <c r="CXB69" s="87"/>
      <c r="CXC69" s="87"/>
      <c r="CXD69" s="87"/>
      <c r="CXE69" s="87"/>
      <c r="CXF69" s="87"/>
      <c r="CXG69" s="87"/>
      <c r="CXH69" s="87"/>
      <c r="CXI69" s="87"/>
      <c r="CXJ69" s="87"/>
      <c r="CXK69" s="87"/>
      <c r="CXL69" s="87"/>
      <c r="CXM69" s="87"/>
      <c r="CXN69" s="87"/>
      <c r="CXO69" s="87"/>
      <c r="CXP69" s="87"/>
      <c r="CXQ69" s="87"/>
      <c r="CXR69" s="87"/>
      <c r="CXS69" s="87"/>
      <c r="CXT69" s="87"/>
      <c r="CXU69" s="87"/>
      <c r="CXV69" s="87"/>
      <c r="CXW69" s="87"/>
      <c r="CXX69" s="87"/>
      <c r="CXY69" s="87"/>
      <c r="CXZ69" s="87"/>
      <c r="CYA69" s="87"/>
      <c r="CYB69" s="87"/>
      <c r="CYC69" s="87"/>
      <c r="CYD69" s="87"/>
      <c r="CYE69" s="87"/>
      <c r="CYF69" s="87"/>
      <c r="CYG69" s="87"/>
      <c r="CYH69" s="87"/>
      <c r="CYI69" s="87"/>
      <c r="CYJ69" s="87"/>
      <c r="CYK69" s="87"/>
      <c r="CYL69" s="87"/>
      <c r="CYM69" s="87"/>
      <c r="CYN69" s="87"/>
      <c r="CYO69" s="87"/>
      <c r="CYP69" s="87"/>
      <c r="CYQ69" s="87"/>
      <c r="CYR69" s="87"/>
      <c r="CYS69" s="87"/>
      <c r="CYT69" s="87"/>
      <c r="CYU69" s="87"/>
      <c r="CYV69" s="87"/>
      <c r="CYW69" s="87"/>
      <c r="CYX69" s="87"/>
      <c r="CYY69" s="87"/>
      <c r="CYZ69" s="87"/>
      <c r="CZA69" s="87"/>
      <c r="CZB69" s="87"/>
      <c r="CZC69" s="87"/>
      <c r="CZD69" s="87"/>
      <c r="CZE69" s="87"/>
      <c r="CZF69" s="87"/>
      <c r="CZG69" s="87"/>
      <c r="CZH69" s="87"/>
      <c r="CZI69" s="87"/>
      <c r="CZJ69" s="87"/>
      <c r="CZK69" s="87"/>
      <c r="CZL69" s="87"/>
      <c r="CZM69" s="87"/>
      <c r="CZN69" s="87"/>
      <c r="CZO69" s="87"/>
      <c r="CZP69" s="87"/>
      <c r="CZQ69" s="87"/>
      <c r="CZR69" s="87"/>
      <c r="CZS69" s="87"/>
      <c r="CZT69" s="87"/>
      <c r="CZU69" s="87"/>
      <c r="CZV69" s="87"/>
      <c r="CZW69" s="87"/>
      <c r="CZX69" s="87"/>
      <c r="CZY69" s="87"/>
      <c r="CZZ69" s="87"/>
      <c r="DAA69" s="87"/>
      <c r="DAB69" s="87"/>
      <c r="DAC69" s="87"/>
      <c r="DAD69" s="87"/>
      <c r="DAE69" s="87"/>
      <c r="DAF69" s="87"/>
      <c r="DAG69" s="87"/>
      <c r="DAH69" s="87"/>
      <c r="DAI69" s="87"/>
      <c r="DAJ69" s="87"/>
      <c r="DAK69" s="87"/>
      <c r="DAL69" s="87"/>
      <c r="DAM69" s="87"/>
      <c r="DAN69" s="87"/>
      <c r="DAO69" s="87"/>
      <c r="DAP69" s="87"/>
      <c r="DAQ69" s="87"/>
      <c r="DAR69" s="87"/>
      <c r="DAS69" s="87"/>
      <c r="DAT69" s="87"/>
      <c r="DAU69" s="87"/>
      <c r="DAV69" s="87"/>
      <c r="DAW69" s="87"/>
      <c r="DAX69" s="87"/>
      <c r="DAY69" s="87"/>
      <c r="DAZ69" s="87"/>
      <c r="DBA69" s="87"/>
      <c r="DBB69" s="87"/>
      <c r="DBC69" s="87"/>
      <c r="DBD69" s="87"/>
      <c r="DBE69" s="87"/>
      <c r="DBF69" s="87"/>
      <c r="DBG69" s="87"/>
      <c r="DBH69" s="87"/>
      <c r="DBI69" s="87"/>
      <c r="DBJ69" s="87"/>
      <c r="DBK69" s="87"/>
      <c r="DBL69" s="87"/>
      <c r="DBM69" s="87"/>
      <c r="DBN69" s="87"/>
      <c r="DBO69" s="87"/>
      <c r="DBP69" s="87"/>
      <c r="DBQ69" s="87"/>
      <c r="DBR69" s="87"/>
      <c r="DBS69" s="87"/>
      <c r="DBT69" s="87"/>
      <c r="DBU69" s="87"/>
      <c r="DBV69" s="87"/>
      <c r="DBW69" s="87"/>
      <c r="DBX69" s="87"/>
      <c r="DBY69" s="87"/>
      <c r="DBZ69" s="87"/>
      <c r="DCA69" s="87"/>
      <c r="DCB69" s="87"/>
      <c r="DCC69" s="87"/>
      <c r="DCD69" s="87"/>
      <c r="DCE69" s="87"/>
      <c r="DCF69" s="87"/>
      <c r="DCG69" s="87"/>
      <c r="DCH69" s="87"/>
      <c r="DCI69" s="87"/>
      <c r="DCJ69" s="87"/>
      <c r="DCK69" s="87"/>
      <c r="DCL69" s="87"/>
      <c r="DCM69" s="87"/>
      <c r="DCN69" s="87"/>
      <c r="DCO69" s="87"/>
      <c r="DCP69" s="87"/>
      <c r="DCQ69" s="87"/>
      <c r="DCR69" s="87"/>
      <c r="DCS69" s="87"/>
      <c r="DCT69" s="87"/>
      <c r="DCU69" s="87"/>
      <c r="DCV69" s="87"/>
      <c r="DCW69" s="87"/>
      <c r="DCX69" s="87"/>
      <c r="DCY69" s="87"/>
      <c r="DCZ69" s="87"/>
      <c r="DDA69" s="87"/>
      <c r="DDB69" s="87"/>
      <c r="DDC69" s="87"/>
      <c r="DDD69" s="87"/>
      <c r="DDE69" s="87"/>
      <c r="DDF69" s="87"/>
      <c r="DDG69" s="87"/>
      <c r="DDH69" s="87"/>
      <c r="DDI69" s="87"/>
      <c r="DDJ69" s="87"/>
      <c r="DDK69" s="87"/>
      <c r="DDL69" s="87"/>
      <c r="DDM69" s="87"/>
      <c r="DDN69" s="87"/>
      <c r="DDO69" s="87"/>
      <c r="DDP69" s="87"/>
      <c r="DDQ69" s="87"/>
      <c r="DDR69" s="87"/>
      <c r="DDS69" s="87"/>
      <c r="DDT69" s="87"/>
      <c r="DDU69" s="87"/>
      <c r="DDV69" s="87"/>
      <c r="DDW69" s="87"/>
      <c r="DDX69" s="87"/>
      <c r="DDY69" s="87"/>
      <c r="DDZ69" s="87"/>
      <c r="DEA69" s="87"/>
      <c r="DEB69" s="87"/>
      <c r="DEC69" s="87"/>
      <c r="DED69" s="87"/>
      <c r="DEE69" s="87"/>
      <c r="DEF69" s="87"/>
      <c r="DEG69" s="87"/>
      <c r="DEH69" s="87"/>
      <c r="DEI69" s="87"/>
      <c r="DEJ69" s="87"/>
      <c r="DEK69" s="87"/>
      <c r="DEL69" s="87"/>
      <c r="DEM69" s="87"/>
      <c r="DEN69" s="87"/>
      <c r="DEO69" s="87"/>
      <c r="DEP69" s="87"/>
      <c r="DEQ69" s="87"/>
      <c r="DER69" s="87"/>
      <c r="DES69" s="87"/>
      <c r="DET69" s="87"/>
      <c r="DEU69" s="87"/>
      <c r="DEV69" s="87"/>
      <c r="DEW69" s="87"/>
      <c r="DEX69" s="87"/>
      <c r="DEY69" s="87"/>
      <c r="DEZ69" s="87"/>
      <c r="DFA69" s="87"/>
      <c r="DFB69" s="87"/>
      <c r="DFC69" s="87"/>
      <c r="DFD69" s="87"/>
      <c r="DFE69" s="87"/>
      <c r="DFF69" s="87"/>
      <c r="DFG69" s="87"/>
      <c r="DFH69" s="87"/>
      <c r="DFI69" s="87"/>
      <c r="DFJ69" s="87"/>
      <c r="DFK69" s="87"/>
      <c r="DFL69" s="87"/>
      <c r="DFM69" s="87"/>
      <c r="DFN69" s="87"/>
      <c r="DFO69" s="87"/>
      <c r="DFP69" s="87"/>
      <c r="DFQ69" s="87"/>
      <c r="DFR69" s="87"/>
      <c r="DFS69" s="87"/>
      <c r="DFT69" s="87"/>
      <c r="DFU69" s="87"/>
      <c r="DFV69" s="87"/>
      <c r="DFW69" s="87"/>
      <c r="DFX69" s="87"/>
      <c r="DFY69" s="87"/>
      <c r="DFZ69" s="87"/>
      <c r="DGA69" s="87"/>
      <c r="DGB69" s="87"/>
      <c r="DGC69" s="87"/>
      <c r="DGD69" s="87"/>
      <c r="DGE69" s="87"/>
      <c r="DGF69" s="87"/>
      <c r="DGG69" s="87"/>
      <c r="DGH69" s="87"/>
      <c r="DGI69" s="87"/>
      <c r="DGJ69" s="87"/>
      <c r="DGK69" s="87"/>
      <c r="DGL69" s="87"/>
      <c r="DGM69" s="87"/>
      <c r="DGN69" s="87"/>
      <c r="DGO69" s="87"/>
      <c r="DGP69" s="87"/>
      <c r="DGQ69" s="87"/>
      <c r="DGR69" s="87"/>
      <c r="DGS69" s="87"/>
      <c r="DGT69" s="87"/>
      <c r="DGU69" s="87"/>
      <c r="DGV69" s="87"/>
      <c r="DGW69" s="87"/>
      <c r="DGX69" s="87"/>
      <c r="DGY69" s="87"/>
      <c r="DGZ69" s="87"/>
      <c r="DHA69" s="87"/>
      <c r="DHB69" s="87"/>
      <c r="DHC69" s="87"/>
      <c r="DHD69" s="87"/>
      <c r="DHE69" s="87"/>
      <c r="DHF69" s="87"/>
      <c r="DHG69" s="87"/>
      <c r="DHH69" s="87"/>
      <c r="DHI69" s="87"/>
      <c r="DHJ69" s="87"/>
      <c r="DHK69" s="87"/>
      <c r="DHL69" s="87"/>
      <c r="DHM69" s="87"/>
      <c r="DHN69" s="87"/>
      <c r="DHO69" s="87"/>
      <c r="DHP69" s="87"/>
      <c r="DHQ69" s="87"/>
      <c r="DHR69" s="87"/>
      <c r="DHS69" s="87"/>
      <c r="DHT69" s="87"/>
      <c r="DHU69" s="87"/>
      <c r="DHV69" s="87"/>
      <c r="DHW69" s="87"/>
      <c r="DHX69" s="87"/>
      <c r="DHY69" s="87"/>
      <c r="DHZ69" s="87"/>
      <c r="DIA69" s="87"/>
      <c r="DIB69" s="87"/>
      <c r="DIC69" s="87"/>
      <c r="DID69" s="87"/>
      <c r="DIE69" s="87"/>
      <c r="DIF69" s="87"/>
      <c r="DIG69" s="87"/>
      <c r="DIH69" s="87"/>
      <c r="DII69" s="87"/>
      <c r="DIJ69" s="87"/>
      <c r="DIK69" s="87"/>
      <c r="DIL69" s="87"/>
      <c r="DIM69" s="87"/>
      <c r="DIN69" s="87"/>
      <c r="DIO69" s="87"/>
      <c r="DIP69" s="87"/>
      <c r="DIQ69" s="87"/>
      <c r="DIR69" s="87"/>
      <c r="DIS69" s="87"/>
      <c r="DIT69" s="87"/>
      <c r="DIU69" s="87"/>
      <c r="DIV69" s="87"/>
      <c r="DIW69" s="87"/>
      <c r="DIX69" s="87"/>
      <c r="DIY69" s="87"/>
      <c r="DIZ69" s="87"/>
      <c r="DJA69" s="87"/>
      <c r="DJB69" s="87"/>
      <c r="DJC69" s="87"/>
      <c r="DJD69" s="87"/>
      <c r="DJE69" s="87"/>
      <c r="DJF69" s="87"/>
      <c r="DJG69" s="87"/>
      <c r="DJH69" s="87"/>
      <c r="DJI69" s="87"/>
      <c r="DJJ69" s="87"/>
      <c r="DJK69" s="87"/>
      <c r="DJL69" s="87"/>
      <c r="DJM69" s="87"/>
      <c r="DJN69" s="87"/>
      <c r="DJO69" s="87"/>
      <c r="DJP69" s="87"/>
      <c r="DJQ69" s="87"/>
      <c r="DJR69" s="87"/>
      <c r="DJS69" s="87"/>
      <c r="DJT69" s="87"/>
      <c r="DJU69" s="87"/>
      <c r="DJV69" s="87"/>
      <c r="DJW69" s="87"/>
      <c r="DJX69" s="87"/>
      <c r="DJY69" s="87"/>
      <c r="DJZ69" s="87"/>
      <c r="DKA69" s="87"/>
      <c r="DKB69" s="87"/>
      <c r="DKC69" s="87"/>
      <c r="DKD69" s="87"/>
      <c r="DKE69" s="87"/>
      <c r="DKF69" s="87"/>
      <c r="DKG69" s="87"/>
      <c r="DKH69" s="87"/>
      <c r="DKI69" s="87"/>
      <c r="DKJ69" s="87"/>
      <c r="DKK69" s="87"/>
      <c r="DKL69" s="87"/>
      <c r="DKM69" s="87"/>
      <c r="DKN69" s="87"/>
      <c r="DKO69" s="87"/>
      <c r="DKP69" s="87"/>
      <c r="DKQ69" s="87"/>
      <c r="DKR69" s="87"/>
      <c r="DKS69" s="87"/>
      <c r="DKT69" s="87"/>
      <c r="DKU69" s="87"/>
      <c r="DKV69" s="87"/>
      <c r="DKW69" s="87"/>
      <c r="DKX69" s="87"/>
      <c r="DKY69" s="87"/>
      <c r="DKZ69" s="87"/>
      <c r="DLA69" s="87"/>
      <c r="DLB69" s="87"/>
      <c r="DLC69" s="87"/>
      <c r="DLD69" s="87"/>
      <c r="DLE69" s="87"/>
      <c r="DLF69" s="87"/>
      <c r="DLG69" s="87"/>
      <c r="DLH69" s="87"/>
      <c r="DLI69" s="87"/>
      <c r="DLJ69" s="87"/>
      <c r="DLK69" s="87"/>
      <c r="DLL69" s="87"/>
      <c r="DLM69" s="87"/>
      <c r="DLN69" s="87"/>
      <c r="DLO69" s="87"/>
      <c r="DLP69" s="87"/>
      <c r="DLQ69" s="87"/>
      <c r="DLR69" s="87"/>
      <c r="DLS69" s="87"/>
      <c r="DLT69" s="87"/>
      <c r="DLU69" s="87"/>
      <c r="DLV69" s="87"/>
      <c r="DLW69" s="87"/>
      <c r="DLX69" s="87"/>
      <c r="DLY69" s="87"/>
      <c r="DLZ69" s="87"/>
      <c r="DMA69" s="87"/>
      <c r="DMB69" s="87"/>
      <c r="DMC69" s="87"/>
      <c r="DMD69" s="87"/>
      <c r="DME69" s="87"/>
      <c r="DMF69" s="87"/>
      <c r="DMG69" s="87"/>
      <c r="DMH69" s="87"/>
      <c r="DMI69" s="87"/>
      <c r="DMJ69" s="87"/>
      <c r="DMK69" s="87"/>
      <c r="DML69" s="87"/>
      <c r="DMM69" s="87"/>
      <c r="DMN69" s="87"/>
      <c r="DMO69" s="87"/>
      <c r="DMP69" s="87"/>
      <c r="DMQ69" s="87"/>
      <c r="DMR69" s="87"/>
      <c r="DMS69" s="87"/>
      <c r="DMT69" s="87"/>
      <c r="DMU69" s="87"/>
      <c r="DMV69" s="87"/>
      <c r="DMW69" s="87"/>
      <c r="DMX69" s="87"/>
      <c r="DMY69" s="87"/>
      <c r="DMZ69" s="87"/>
      <c r="DNA69" s="87"/>
      <c r="DNB69" s="87"/>
      <c r="DNC69" s="87"/>
      <c r="DND69" s="87"/>
      <c r="DNE69" s="87"/>
      <c r="DNF69" s="87"/>
      <c r="DNG69" s="87"/>
      <c r="DNH69" s="87"/>
      <c r="DNI69" s="87"/>
      <c r="DNJ69" s="87"/>
      <c r="DNK69" s="87"/>
      <c r="DNL69" s="87"/>
      <c r="DNM69" s="87"/>
      <c r="DNN69" s="87"/>
      <c r="DNO69" s="87"/>
      <c r="DNP69" s="87"/>
      <c r="DNQ69" s="87"/>
      <c r="DNR69" s="87"/>
      <c r="DNS69" s="87"/>
      <c r="DNT69" s="87"/>
      <c r="DNU69" s="87"/>
      <c r="DNV69" s="87"/>
      <c r="DNW69" s="87"/>
      <c r="DNX69" s="87"/>
      <c r="DNY69" s="87"/>
      <c r="DNZ69" s="87"/>
      <c r="DOA69" s="87"/>
      <c r="DOB69" s="87"/>
      <c r="DOC69" s="87"/>
      <c r="DOD69" s="87"/>
      <c r="DOE69" s="87"/>
      <c r="DOF69" s="87"/>
      <c r="DOG69" s="87"/>
      <c r="DOH69" s="87"/>
      <c r="DOI69" s="87"/>
      <c r="DOJ69" s="87"/>
      <c r="DOK69" s="87"/>
      <c r="DOL69" s="87"/>
      <c r="DOM69" s="87"/>
      <c r="DON69" s="87"/>
      <c r="DOO69" s="87"/>
      <c r="DOP69" s="87"/>
      <c r="DOQ69" s="87"/>
      <c r="DOR69" s="87"/>
      <c r="DOS69" s="87"/>
      <c r="DOT69" s="87"/>
      <c r="DOU69" s="87"/>
      <c r="DOV69" s="87"/>
      <c r="DOW69" s="87"/>
      <c r="DOX69" s="87"/>
      <c r="DOY69" s="87"/>
      <c r="DOZ69" s="87"/>
      <c r="DPA69" s="87"/>
      <c r="DPB69" s="87"/>
      <c r="DPC69" s="87"/>
      <c r="DPD69" s="87"/>
      <c r="DPE69" s="87"/>
      <c r="DPF69" s="87"/>
      <c r="DPG69" s="87"/>
      <c r="DPH69" s="87"/>
      <c r="DPI69" s="87"/>
      <c r="DPJ69" s="87"/>
      <c r="DPK69" s="87"/>
      <c r="DPL69" s="87"/>
      <c r="DPM69" s="87"/>
      <c r="DPN69" s="87"/>
      <c r="DPO69" s="87"/>
      <c r="DPP69" s="87"/>
      <c r="DPQ69" s="87"/>
      <c r="DPR69" s="87"/>
      <c r="DPS69" s="87"/>
      <c r="DPT69" s="87"/>
      <c r="DPU69" s="87"/>
      <c r="DPV69" s="87"/>
      <c r="DPW69" s="87"/>
      <c r="DPX69" s="87"/>
      <c r="DPY69" s="87"/>
      <c r="DPZ69" s="87"/>
      <c r="DQA69" s="87"/>
      <c r="DQB69" s="87"/>
      <c r="DQC69" s="87"/>
      <c r="DQD69" s="87"/>
      <c r="DQE69" s="87"/>
      <c r="DQF69" s="87"/>
      <c r="DQG69" s="87"/>
      <c r="DQH69" s="87"/>
      <c r="DQI69" s="87"/>
      <c r="DQJ69" s="87"/>
      <c r="DQK69" s="87"/>
      <c r="DQL69" s="87"/>
      <c r="DQM69" s="87"/>
      <c r="DQN69" s="87"/>
      <c r="DQO69" s="87"/>
      <c r="DQP69" s="87"/>
      <c r="DQQ69" s="87"/>
      <c r="DQR69" s="87"/>
      <c r="DQS69" s="87"/>
      <c r="DQT69" s="87"/>
      <c r="DQU69" s="87"/>
      <c r="DQV69" s="87"/>
      <c r="DQW69" s="87"/>
      <c r="DQX69" s="87"/>
      <c r="DQY69" s="87"/>
      <c r="DQZ69" s="87"/>
      <c r="DRA69" s="87"/>
      <c r="DRB69" s="87"/>
      <c r="DRC69" s="87"/>
      <c r="DRD69" s="87"/>
      <c r="DRE69" s="87"/>
      <c r="DRF69" s="87"/>
      <c r="DRG69" s="87"/>
      <c r="DRH69" s="87"/>
      <c r="DRI69" s="87"/>
      <c r="DRJ69" s="87"/>
      <c r="DRK69" s="87"/>
      <c r="DRL69" s="87"/>
      <c r="DRM69" s="87"/>
      <c r="DRN69" s="87"/>
      <c r="DRO69" s="87"/>
      <c r="DRP69" s="87"/>
      <c r="DRQ69" s="87"/>
      <c r="DRR69" s="87"/>
      <c r="DRS69" s="87"/>
      <c r="DRT69" s="87"/>
      <c r="DRU69" s="87"/>
      <c r="DRV69" s="87"/>
      <c r="DRW69" s="87"/>
      <c r="DRX69" s="87"/>
      <c r="DRY69" s="87"/>
      <c r="DRZ69" s="87"/>
      <c r="DSA69" s="87"/>
      <c r="DSB69" s="87"/>
      <c r="DSC69" s="87"/>
      <c r="DSD69" s="87"/>
      <c r="DSE69" s="87"/>
      <c r="DSF69" s="87"/>
      <c r="DSG69" s="87"/>
      <c r="DSH69" s="87"/>
      <c r="DSI69" s="87"/>
      <c r="DSJ69" s="87"/>
      <c r="DSK69" s="87"/>
      <c r="DSL69" s="87"/>
      <c r="DSM69" s="87"/>
      <c r="DSN69" s="87"/>
      <c r="DSO69" s="87"/>
      <c r="DSP69" s="87"/>
      <c r="DSQ69" s="87"/>
      <c r="DSR69" s="87"/>
      <c r="DSS69" s="87"/>
      <c r="DST69" s="87"/>
      <c r="DSU69" s="87"/>
      <c r="DSV69" s="87"/>
      <c r="DSW69" s="87"/>
      <c r="DSX69" s="87"/>
      <c r="DSY69" s="87"/>
      <c r="DSZ69" s="87"/>
      <c r="DTA69" s="87"/>
      <c r="DTB69" s="87"/>
      <c r="DTC69" s="87"/>
      <c r="DTD69" s="87"/>
      <c r="DTE69" s="87"/>
      <c r="DTF69" s="87"/>
      <c r="DTG69" s="87"/>
      <c r="DTH69" s="87"/>
      <c r="DTI69" s="87"/>
      <c r="DTJ69" s="87"/>
      <c r="DTK69" s="87"/>
      <c r="DTL69" s="87"/>
      <c r="DTM69" s="87"/>
      <c r="DTN69" s="87"/>
      <c r="DTO69" s="87"/>
      <c r="DTP69" s="87"/>
      <c r="DTQ69" s="87"/>
      <c r="DTR69" s="87"/>
      <c r="DTS69" s="87"/>
      <c r="DTT69" s="87"/>
      <c r="DTU69" s="87"/>
      <c r="DTV69" s="87"/>
      <c r="DTW69" s="87"/>
      <c r="DTX69" s="87"/>
      <c r="DTY69" s="87"/>
      <c r="DTZ69" s="87"/>
      <c r="DUA69" s="87"/>
      <c r="DUB69" s="87"/>
      <c r="DUC69" s="87"/>
      <c r="DUD69" s="87"/>
      <c r="DUE69" s="87"/>
      <c r="DUF69" s="87"/>
      <c r="DUG69" s="87"/>
      <c r="DUH69" s="87"/>
      <c r="DUI69" s="87"/>
      <c r="DUJ69" s="87"/>
      <c r="DUK69" s="87"/>
      <c r="DUL69" s="87"/>
      <c r="DUM69" s="87"/>
      <c r="DUN69" s="87"/>
      <c r="DUO69" s="87"/>
      <c r="DUP69" s="87"/>
      <c r="DUQ69" s="87"/>
      <c r="DUR69" s="87"/>
      <c r="DUS69" s="87"/>
      <c r="DUT69" s="87"/>
      <c r="DUU69" s="87"/>
      <c r="DUV69" s="87"/>
      <c r="DUW69" s="87"/>
      <c r="DUX69" s="87"/>
      <c r="DUY69" s="87"/>
      <c r="DUZ69" s="87"/>
      <c r="DVA69" s="87"/>
      <c r="DVB69" s="87"/>
      <c r="DVC69" s="87"/>
      <c r="DVD69" s="87"/>
      <c r="DVE69" s="87"/>
      <c r="DVF69" s="87"/>
      <c r="DVG69" s="87"/>
      <c r="DVH69" s="87"/>
      <c r="DVI69" s="87"/>
      <c r="DVJ69" s="87"/>
      <c r="DVK69" s="87"/>
      <c r="DVL69" s="87"/>
      <c r="DVM69" s="87"/>
      <c r="DVN69" s="87"/>
      <c r="DVO69" s="87"/>
      <c r="DVP69" s="87"/>
      <c r="DVQ69" s="87"/>
      <c r="DVR69" s="87"/>
      <c r="DVS69" s="87"/>
      <c r="DVT69" s="87"/>
      <c r="DVU69" s="87"/>
      <c r="DVV69" s="87"/>
      <c r="DVW69" s="87"/>
      <c r="DVX69" s="87"/>
      <c r="DVY69" s="87"/>
      <c r="DVZ69" s="87"/>
      <c r="DWA69" s="87"/>
      <c r="DWB69" s="87"/>
      <c r="DWC69" s="87"/>
      <c r="DWD69" s="87"/>
      <c r="DWE69" s="87"/>
      <c r="DWF69" s="87"/>
      <c r="DWG69" s="87"/>
      <c r="DWH69" s="87"/>
      <c r="DWI69" s="87"/>
      <c r="DWJ69" s="87"/>
      <c r="DWK69" s="87"/>
      <c r="DWL69" s="87"/>
      <c r="DWM69" s="87"/>
      <c r="DWN69" s="87"/>
      <c r="DWO69" s="87"/>
      <c r="DWP69" s="87"/>
      <c r="DWQ69" s="87"/>
      <c r="DWR69" s="87"/>
      <c r="DWS69" s="87"/>
      <c r="DWT69" s="87"/>
      <c r="DWU69" s="87"/>
      <c r="DWV69" s="87"/>
      <c r="DWW69" s="87"/>
      <c r="DWX69" s="87"/>
      <c r="DWY69" s="87"/>
      <c r="DWZ69" s="87"/>
      <c r="DXA69" s="87"/>
      <c r="DXB69" s="87"/>
      <c r="DXC69" s="87"/>
      <c r="DXD69" s="87"/>
      <c r="DXE69" s="87"/>
      <c r="DXF69" s="87"/>
      <c r="DXG69" s="87"/>
      <c r="DXH69" s="87"/>
      <c r="DXI69" s="87"/>
      <c r="DXJ69" s="87"/>
      <c r="DXK69" s="87"/>
      <c r="DXL69" s="87"/>
      <c r="DXM69" s="87"/>
      <c r="DXN69" s="87"/>
      <c r="DXO69" s="87"/>
      <c r="DXP69" s="87"/>
      <c r="DXQ69" s="87"/>
      <c r="DXR69" s="87"/>
      <c r="DXS69" s="87"/>
      <c r="DXT69" s="87"/>
      <c r="DXU69" s="87"/>
      <c r="DXV69" s="87"/>
      <c r="DXW69" s="87"/>
      <c r="DXX69" s="87"/>
      <c r="DXY69" s="87"/>
      <c r="DXZ69" s="87"/>
      <c r="DYA69" s="87"/>
      <c r="DYB69" s="87"/>
      <c r="DYC69" s="87"/>
      <c r="DYD69" s="87"/>
      <c r="DYE69" s="87"/>
      <c r="DYF69" s="87"/>
      <c r="DYG69" s="87"/>
      <c r="DYH69" s="87"/>
      <c r="DYI69" s="87"/>
      <c r="DYJ69" s="87"/>
      <c r="DYK69" s="87"/>
      <c r="DYL69" s="87"/>
      <c r="DYM69" s="87"/>
      <c r="DYN69" s="87"/>
      <c r="DYO69" s="87"/>
      <c r="DYP69" s="87"/>
      <c r="DYQ69" s="87"/>
      <c r="DYR69" s="87"/>
      <c r="DYS69" s="87"/>
      <c r="DYT69" s="87"/>
      <c r="DYU69" s="87"/>
      <c r="DYV69" s="87"/>
      <c r="DYW69" s="87"/>
      <c r="DYX69" s="87"/>
      <c r="DYY69" s="87"/>
      <c r="DYZ69" s="87"/>
      <c r="DZA69" s="87"/>
      <c r="DZB69" s="87"/>
      <c r="DZC69" s="87"/>
      <c r="DZD69" s="87"/>
      <c r="DZE69" s="87"/>
      <c r="DZF69" s="87"/>
      <c r="DZG69" s="87"/>
      <c r="DZH69" s="87"/>
      <c r="DZI69" s="87"/>
      <c r="DZJ69" s="87"/>
      <c r="DZK69" s="87"/>
      <c r="DZL69" s="87"/>
      <c r="DZM69" s="87"/>
      <c r="DZN69" s="87"/>
      <c r="DZO69" s="87"/>
      <c r="DZP69" s="87"/>
      <c r="DZQ69" s="87"/>
      <c r="DZR69" s="87"/>
      <c r="DZS69" s="87"/>
      <c r="DZT69" s="87"/>
      <c r="DZU69" s="87"/>
      <c r="DZV69" s="87"/>
      <c r="DZW69" s="87"/>
      <c r="DZX69" s="87"/>
      <c r="DZY69" s="87"/>
      <c r="DZZ69" s="87"/>
      <c r="EAA69" s="87"/>
      <c r="EAB69" s="87"/>
      <c r="EAC69" s="87"/>
      <c r="EAD69" s="87"/>
      <c r="EAE69" s="87"/>
      <c r="EAF69" s="87"/>
      <c r="EAG69" s="87"/>
      <c r="EAH69" s="87"/>
      <c r="EAI69" s="87"/>
      <c r="EAJ69" s="87"/>
      <c r="EAK69" s="87"/>
      <c r="EAL69" s="87"/>
      <c r="EAM69" s="87"/>
      <c r="EAN69" s="87"/>
      <c r="EAO69" s="87"/>
      <c r="EAP69" s="87"/>
      <c r="EAQ69" s="87"/>
      <c r="EAR69" s="87"/>
      <c r="EAS69" s="87"/>
      <c r="EAT69" s="87"/>
      <c r="EAU69" s="87"/>
      <c r="EAV69" s="87"/>
      <c r="EAW69" s="87"/>
      <c r="EAX69" s="87"/>
      <c r="EAY69" s="87"/>
      <c r="EAZ69" s="87"/>
      <c r="EBA69" s="87"/>
      <c r="EBB69" s="87"/>
      <c r="EBC69" s="87"/>
      <c r="EBD69" s="87"/>
      <c r="EBE69" s="87"/>
      <c r="EBF69" s="87"/>
      <c r="EBG69" s="87"/>
      <c r="EBH69" s="87"/>
      <c r="EBI69" s="87"/>
      <c r="EBJ69" s="87"/>
      <c r="EBK69" s="87"/>
      <c r="EBL69" s="87"/>
      <c r="EBM69" s="87"/>
      <c r="EBN69" s="87"/>
      <c r="EBO69" s="87"/>
      <c r="EBP69" s="87"/>
      <c r="EBQ69" s="87"/>
      <c r="EBR69" s="87"/>
      <c r="EBS69" s="87"/>
      <c r="EBT69" s="87"/>
      <c r="EBU69" s="87"/>
      <c r="EBV69" s="87"/>
      <c r="EBW69" s="87"/>
      <c r="EBX69" s="87"/>
      <c r="EBY69" s="87"/>
      <c r="EBZ69" s="87"/>
      <c r="ECA69" s="87"/>
      <c r="ECB69" s="87"/>
      <c r="ECC69" s="87"/>
      <c r="ECD69" s="87"/>
      <c r="ECE69" s="87"/>
      <c r="ECF69" s="87"/>
      <c r="ECG69" s="87"/>
      <c r="ECH69" s="87"/>
      <c r="ECI69" s="87"/>
      <c r="ECJ69" s="87"/>
      <c r="ECK69" s="87"/>
      <c r="ECL69" s="87"/>
      <c r="ECM69" s="87"/>
      <c r="ECN69" s="87"/>
      <c r="ECO69" s="87"/>
      <c r="ECP69" s="87"/>
      <c r="ECQ69" s="87"/>
      <c r="ECR69" s="87"/>
      <c r="ECS69" s="87"/>
      <c r="ECT69" s="87"/>
      <c r="ECU69" s="87"/>
      <c r="ECV69" s="87"/>
      <c r="ECW69" s="87"/>
      <c r="ECX69" s="87"/>
      <c r="ECY69" s="87"/>
      <c r="ECZ69" s="87"/>
      <c r="EDA69" s="87"/>
      <c r="EDB69" s="87"/>
      <c r="EDC69" s="87"/>
      <c r="EDD69" s="87"/>
      <c r="EDE69" s="87"/>
      <c r="EDF69" s="87"/>
      <c r="EDG69" s="87"/>
      <c r="EDH69" s="87"/>
      <c r="EDI69" s="87"/>
      <c r="EDJ69" s="87"/>
      <c r="EDK69" s="87"/>
      <c r="EDL69" s="87"/>
      <c r="EDM69" s="87"/>
      <c r="EDN69" s="87"/>
      <c r="EDO69" s="87"/>
      <c r="EDP69" s="87"/>
      <c r="EDQ69" s="87"/>
      <c r="EDR69" s="87"/>
      <c r="EDS69" s="87"/>
      <c r="EDT69" s="87"/>
      <c r="EDU69" s="87"/>
      <c r="EDV69" s="87"/>
      <c r="EDW69" s="87"/>
      <c r="EDX69" s="87"/>
      <c r="EDY69" s="87"/>
      <c r="EDZ69" s="87"/>
      <c r="EEA69" s="87"/>
      <c r="EEB69" s="87"/>
      <c r="EEC69" s="87"/>
      <c r="EED69" s="87"/>
      <c r="EEE69" s="87"/>
      <c r="EEF69" s="87"/>
      <c r="EEG69" s="87"/>
      <c r="EEH69" s="87"/>
      <c r="EEI69" s="87"/>
      <c r="EEJ69" s="87"/>
      <c r="EEK69" s="87"/>
      <c r="EEL69" s="87"/>
      <c r="EEM69" s="87"/>
      <c r="EEN69" s="87"/>
      <c r="EEO69" s="87"/>
      <c r="EEP69" s="87"/>
      <c r="EEQ69" s="87"/>
      <c r="EER69" s="87"/>
      <c r="EES69" s="87"/>
      <c r="EET69" s="87"/>
      <c r="EEU69" s="87"/>
      <c r="EEV69" s="87"/>
      <c r="EEW69" s="87"/>
      <c r="EEX69" s="87"/>
      <c r="EEY69" s="87"/>
      <c r="EEZ69" s="87"/>
      <c r="EFA69" s="87"/>
      <c r="EFB69" s="87"/>
      <c r="EFC69" s="87"/>
      <c r="EFD69" s="87"/>
      <c r="EFE69" s="87"/>
      <c r="EFF69" s="87"/>
      <c r="EFG69" s="87"/>
      <c r="EFH69" s="87"/>
      <c r="EFI69" s="87"/>
      <c r="EFJ69" s="87"/>
      <c r="EFK69" s="87"/>
      <c r="EFL69" s="87"/>
      <c r="EFM69" s="87"/>
      <c r="EFN69" s="87"/>
      <c r="EFO69" s="87"/>
      <c r="EFP69" s="87"/>
      <c r="EFQ69" s="87"/>
      <c r="EFR69" s="87"/>
      <c r="EFS69" s="87"/>
      <c r="EFT69" s="87"/>
      <c r="EFU69" s="87"/>
      <c r="EFV69" s="87"/>
      <c r="EFW69" s="87"/>
      <c r="EFX69" s="87"/>
      <c r="EFY69" s="87"/>
      <c r="EFZ69" s="87"/>
      <c r="EGA69" s="87"/>
      <c r="EGB69" s="87"/>
      <c r="EGC69" s="87"/>
      <c r="EGD69" s="87"/>
      <c r="EGE69" s="87"/>
      <c r="EGF69" s="87"/>
      <c r="EGG69" s="87"/>
      <c r="EGH69" s="87"/>
      <c r="EGI69" s="87"/>
      <c r="EGJ69" s="87"/>
      <c r="EGK69" s="87"/>
      <c r="EGL69" s="87"/>
      <c r="EGM69" s="87"/>
      <c r="EGN69" s="87"/>
      <c r="EGO69" s="87"/>
      <c r="EGP69" s="87"/>
      <c r="EGQ69" s="87"/>
      <c r="EGR69" s="87"/>
      <c r="EGS69" s="87"/>
      <c r="EGT69" s="87"/>
      <c r="EGU69" s="87"/>
      <c r="EGV69" s="87"/>
      <c r="EGW69" s="87"/>
      <c r="EGX69" s="87"/>
      <c r="EGY69" s="87"/>
      <c r="EGZ69" s="87"/>
      <c r="EHA69" s="87"/>
      <c r="EHB69" s="87"/>
      <c r="EHC69" s="87"/>
      <c r="EHD69" s="87"/>
      <c r="EHE69" s="87"/>
      <c r="EHF69" s="87"/>
      <c r="EHG69" s="87"/>
      <c r="EHH69" s="87"/>
      <c r="EHI69" s="87"/>
      <c r="EHJ69" s="87"/>
      <c r="EHK69" s="87"/>
      <c r="EHL69" s="87"/>
      <c r="EHM69" s="87"/>
      <c r="EHN69" s="87"/>
      <c r="EHO69" s="87"/>
      <c r="EHP69" s="87"/>
      <c r="EHQ69" s="87"/>
      <c r="EHR69" s="87"/>
      <c r="EHS69" s="87"/>
      <c r="EHT69" s="87"/>
      <c r="EHU69" s="87"/>
      <c r="EHV69" s="87"/>
      <c r="EHW69" s="87"/>
      <c r="EHX69" s="87"/>
      <c r="EHY69" s="87"/>
      <c r="EHZ69" s="87"/>
      <c r="EIA69" s="87"/>
      <c r="EIB69" s="87"/>
      <c r="EIC69" s="87"/>
      <c r="EID69" s="87"/>
      <c r="EIE69" s="87"/>
      <c r="EIF69" s="87"/>
      <c r="EIG69" s="87"/>
      <c r="EIH69" s="87"/>
      <c r="EII69" s="87"/>
      <c r="EIJ69" s="87"/>
      <c r="EIK69" s="87"/>
      <c r="EIL69" s="87"/>
      <c r="EIM69" s="87"/>
      <c r="EIN69" s="87"/>
      <c r="EIO69" s="87"/>
      <c r="EIP69" s="87"/>
      <c r="EIQ69" s="87"/>
      <c r="EIR69" s="87"/>
      <c r="EIS69" s="87"/>
      <c r="EIT69" s="87"/>
      <c r="EIU69" s="87"/>
      <c r="EIV69" s="87"/>
      <c r="EIW69" s="87"/>
      <c r="EIX69" s="87"/>
      <c r="EIY69" s="87"/>
      <c r="EIZ69" s="87"/>
      <c r="EJA69" s="87"/>
      <c r="EJB69" s="87"/>
      <c r="EJC69" s="87"/>
      <c r="EJD69" s="87"/>
      <c r="EJE69" s="87"/>
      <c r="EJF69" s="87"/>
      <c r="EJG69" s="87"/>
      <c r="EJH69" s="87"/>
      <c r="EJI69" s="87"/>
      <c r="EJJ69" s="87"/>
      <c r="EJK69" s="87"/>
      <c r="EJL69" s="87"/>
      <c r="EJM69" s="87"/>
      <c r="EJN69" s="87"/>
      <c r="EJO69" s="87"/>
      <c r="EJP69" s="87"/>
      <c r="EJQ69" s="87"/>
      <c r="EJR69" s="87"/>
      <c r="EJS69" s="87"/>
      <c r="EJT69" s="87"/>
      <c r="EJU69" s="87"/>
      <c r="EJV69" s="87"/>
      <c r="EJW69" s="87"/>
      <c r="EJX69" s="87"/>
      <c r="EJY69" s="87"/>
      <c r="EJZ69" s="87"/>
      <c r="EKA69" s="87"/>
      <c r="EKB69" s="87"/>
      <c r="EKC69" s="87"/>
      <c r="EKD69" s="87"/>
      <c r="EKE69" s="87"/>
      <c r="EKF69" s="87"/>
      <c r="EKG69" s="87"/>
      <c r="EKH69" s="87"/>
      <c r="EKI69" s="87"/>
      <c r="EKJ69" s="87"/>
      <c r="EKK69" s="87"/>
      <c r="EKL69" s="87"/>
      <c r="EKM69" s="87"/>
      <c r="EKN69" s="87"/>
      <c r="EKO69" s="87"/>
      <c r="EKP69" s="87"/>
      <c r="EKQ69" s="87"/>
      <c r="EKR69" s="87"/>
      <c r="EKS69" s="87"/>
      <c r="EKT69" s="87"/>
      <c r="EKU69" s="87"/>
      <c r="EKV69" s="87"/>
      <c r="EKW69" s="87"/>
      <c r="EKX69" s="87"/>
      <c r="EKY69" s="87"/>
      <c r="EKZ69" s="87"/>
      <c r="ELA69" s="87"/>
      <c r="ELB69" s="87"/>
      <c r="ELC69" s="87"/>
      <c r="ELD69" s="87"/>
      <c r="ELE69" s="87"/>
      <c r="ELF69" s="87"/>
      <c r="ELG69" s="87"/>
      <c r="ELH69" s="87"/>
      <c r="ELI69" s="87"/>
      <c r="ELJ69" s="87"/>
      <c r="ELK69" s="87"/>
      <c r="ELL69" s="87"/>
      <c r="ELM69" s="87"/>
      <c r="ELN69" s="87"/>
      <c r="ELO69" s="87"/>
      <c r="ELP69" s="87"/>
      <c r="ELQ69" s="87"/>
      <c r="ELR69" s="87"/>
      <c r="ELS69" s="87"/>
      <c r="ELT69" s="87"/>
      <c r="ELU69" s="87"/>
      <c r="ELV69" s="87"/>
      <c r="ELW69" s="87"/>
      <c r="ELX69" s="87"/>
      <c r="ELY69" s="87"/>
      <c r="ELZ69" s="87"/>
      <c r="EMA69" s="87"/>
      <c r="EMB69" s="87"/>
      <c r="EMC69" s="87"/>
      <c r="EMD69" s="87"/>
      <c r="EME69" s="87"/>
      <c r="EMF69" s="87"/>
      <c r="EMG69" s="87"/>
      <c r="EMH69" s="87"/>
      <c r="EMI69" s="87"/>
      <c r="EMJ69" s="87"/>
      <c r="EMK69" s="87"/>
      <c r="EML69" s="87"/>
      <c r="EMM69" s="87"/>
      <c r="EMN69" s="87"/>
      <c r="EMO69" s="87"/>
      <c r="EMP69" s="87"/>
      <c r="EMQ69" s="87"/>
      <c r="EMR69" s="87"/>
      <c r="EMS69" s="87"/>
      <c r="EMT69" s="87"/>
      <c r="EMU69" s="87"/>
      <c r="EMV69" s="87"/>
      <c r="EMW69" s="87"/>
      <c r="EMX69" s="87"/>
      <c r="EMY69" s="87"/>
      <c r="EMZ69" s="87"/>
      <c r="ENA69" s="87"/>
      <c r="ENB69" s="87"/>
      <c r="ENC69" s="87"/>
      <c r="END69" s="87"/>
      <c r="ENE69" s="87"/>
      <c r="ENF69" s="87"/>
      <c r="ENG69" s="87"/>
      <c r="ENH69" s="87"/>
      <c r="ENI69" s="87"/>
      <c r="ENJ69" s="87"/>
      <c r="ENK69" s="87"/>
      <c r="ENL69" s="87"/>
      <c r="ENM69" s="87"/>
      <c r="ENN69" s="87"/>
      <c r="ENO69" s="87"/>
      <c r="ENP69" s="87"/>
      <c r="ENQ69" s="87"/>
      <c r="ENR69" s="87"/>
      <c r="ENS69" s="87"/>
      <c r="ENT69" s="87"/>
      <c r="ENU69" s="87"/>
      <c r="ENV69" s="87"/>
      <c r="ENW69" s="87"/>
      <c r="ENX69" s="87"/>
      <c r="ENY69" s="87"/>
      <c r="ENZ69" s="87"/>
      <c r="EOA69" s="87"/>
      <c r="EOB69" s="87"/>
      <c r="EOC69" s="87"/>
      <c r="EOD69" s="87"/>
      <c r="EOE69" s="87"/>
      <c r="EOF69" s="87"/>
      <c r="EOG69" s="87"/>
      <c r="EOH69" s="87"/>
      <c r="EOI69" s="87"/>
      <c r="EOJ69" s="87"/>
      <c r="EOK69" s="87"/>
      <c r="EOL69" s="87"/>
      <c r="EOM69" s="87"/>
      <c r="EON69" s="87"/>
      <c r="EOO69" s="87"/>
      <c r="EOP69" s="87"/>
      <c r="EOQ69" s="87"/>
      <c r="EOR69" s="87"/>
      <c r="EOS69" s="87"/>
      <c r="EOT69" s="87"/>
      <c r="EOU69" s="87"/>
      <c r="EOV69" s="87"/>
      <c r="EOW69" s="87"/>
      <c r="EOX69" s="87"/>
      <c r="EOY69" s="87"/>
      <c r="EOZ69" s="87"/>
      <c r="EPA69" s="87"/>
      <c r="EPB69" s="87"/>
      <c r="EPC69" s="87"/>
      <c r="EPD69" s="87"/>
      <c r="EPE69" s="87"/>
      <c r="EPF69" s="87"/>
      <c r="EPG69" s="87"/>
      <c r="EPH69" s="87"/>
      <c r="EPI69" s="87"/>
      <c r="EPJ69" s="87"/>
      <c r="EPK69" s="87"/>
      <c r="EPL69" s="87"/>
      <c r="EPM69" s="87"/>
      <c r="EPN69" s="87"/>
      <c r="EPO69" s="87"/>
      <c r="EPP69" s="87"/>
      <c r="EPQ69" s="87"/>
      <c r="EPR69" s="87"/>
      <c r="EPS69" s="87"/>
      <c r="EPT69" s="87"/>
      <c r="EPU69" s="87"/>
      <c r="EPV69" s="87"/>
      <c r="EPW69" s="87"/>
      <c r="EPX69" s="87"/>
      <c r="EPY69" s="87"/>
      <c r="EPZ69" s="87"/>
      <c r="EQA69" s="87"/>
      <c r="EQB69" s="87"/>
      <c r="EQC69" s="87"/>
      <c r="EQD69" s="87"/>
      <c r="EQE69" s="87"/>
      <c r="EQF69" s="87"/>
      <c r="EQG69" s="87"/>
      <c r="EQH69" s="87"/>
      <c r="EQI69" s="87"/>
      <c r="EQJ69" s="87"/>
      <c r="EQK69" s="87"/>
      <c r="EQL69" s="87"/>
      <c r="EQM69" s="87"/>
      <c r="EQN69" s="87"/>
      <c r="EQO69" s="87"/>
      <c r="EQP69" s="87"/>
      <c r="EQQ69" s="87"/>
      <c r="EQR69" s="87"/>
      <c r="EQS69" s="87"/>
      <c r="EQT69" s="87"/>
      <c r="EQU69" s="87"/>
      <c r="EQV69" s="87"/>
      <c r="EQW69" s="87"/>
      <c r="EQX69" s="87"/>
      <c r="EQY69" s="87"/>
      <c r="EQZ69" s="87"/>
      <c r="ERA69" s="87"/>
      <c r="ERB69" s="87"/>
      <c r="ERC69" s="87"/>
      <c r="ERD69" s="87"/>
      <c r="ERE69" s="87"/>
      <c r="ERF69" s="87"/>
      <c r="ERG69" s="87"/>
      <c r="ERH69" s="87"/>
      <c r="ERI69" s="87"/>
      <c r="ERJ69" s="87"/>
      <c r="ERK69" s="87"/>
      <c r="ERL69" s="87"/>
      <c r="ERM69" s="87"/>
      <c r="ERN69" s="87"/>
      <c r="ERO69" s="87"/>
      <c r="ERP69" s="87"/>
      <c r="ERQ69" s="87"/>
      <c r="ERR69" s="87"/>
      <c r="ERS69" s="87"/>
      <c r="ERT69" s="87"/>
      <c r="ERU69" s="87"/>
      <c r="ERV69" s="87"/>
      <c r="ERW69" s="87"/>
      <c r="ERX69" s="87"/>
      <c r="ERY69" s="87"/>
      <c r="ERZ69" s="87"/>
      <c r="ESA69" s="87"/>
      <c r="ESB69" s="87"/>
      <c r="ESC69" s="87"/>
      <c r="ESD69" s="87"/>
      <c r="ESE69" s="87"/>
      <c r="ESF69" s="87"/>
      <c r="ESG69" s="87"/>
      <c r="ESH69" s="87"/>
      <c r="ESI69" s="87"/>
      <c r="ESJ69" s="87"/>
      <c r="ESK69" s="87"/>
      <c r="ESL69" s="87"/>
      <c r="ESM69" s="87"/>
      <c r="ESN69" s="87"/>
      <c r="ESO69" s="87"/>
      <c r="ESP69" s="87"/>
      <c r="ESQ69" s="87"/>
      <c r="ESR69" s="87"/>
      <c r="ESS69" s="87"/>
      <c r="EST69" s="87"/>
      <c r="ESU69" s="87"/>
      <c r="ESV69" s="87"/>
      <c r="ESW69" s="87"/>
      <c r="ESX69" s="87"/>
      <c r="ESY69" s="87"/>
      <c r="ESZ69" s="87"/>
      <c r="ETA69" s="87"/>
      <c r="ETB69" s="87"/>
      <c r="ETC69" s="87"/>
      <c r="ETD69" s="87"/>
      <c r="ETE69" s="87"/>
      <c r="ETF69" s="87"/>
      <c r="ETG69" s="87"/>
      <c r="ETH69" s="87"/>
      <c r="ETI69" s="87"/>
      <c r="ETJ69" s="87"/>
      <c r="ETK69" s="87"/>
      <c r="ETL69" s="87"/>
      <c r="ETM69" s="87"/>
      <c r="ETN69" s="87"/>
      <c r="ETO69" s="87"/>
      <c r="ETP69" s="87"/>
      <c r="ETQ69" s="87"/>
      <c r="ETR69" s="87"/>
      <c r="ETS69" s="87"/>
      <c r="ETT69" s="87"/>
      <c r="ETU69" s="87"/>
      <c r="ETV69" s="87"/>
      <c r="ETW69" s="87"/>
      <c r="ETX69" s="87"/>
      <c r="ETY69" s="87"/>
      <c r="ETZ69" s="87"/>
      <c r="EUA69" s="87"/>
      <c r="EUB69" s="87"/>
      <c r="EUC69" s="87"/>
      <c r="EUD69" s="87"/>
      <c r="EUE69" s="87"/>
      <c r="EUF69" s="87"/>
      <c r="EUG69" s="87"/>
      <c r="EUH69" s="87"/>
      <c r="EUI69" s="87"/>
      <c r="EUJ69" s="87"/>
      <c r="EUK69" s="87"/>
      <c r="EUL69" s="87"/>
      <c r="EUM69" s="87"/>
      <c r="EUN69" s="87"/>
      <c r="EUO69" s="87"/>
      <c r="EUP69" s="87"/>
      <c r="EUQ69" s="87"/>
      <c r="EUR69" s="87"/>
      <c r="EUS69" s="87"/>
      <c r="EUT69" s="87"/>
      <c r="EUU69" s="87"/>
      <c r="EUV69" s="87"/>
      <c r="EUW69" s="87"/>
      <c r="EUX69" s="87"/>
      <c r="EUY69" s="87"/>
      <c r="EUZ69" s="87"/>
      <c r="EVA69" s="87"/>
      <c r="EVB69" s="87"/>
      <c r="EVC69" s="87"/>
      <c r="EVD69" s="87"/>
      <c r="EVE69" s="87"/>
      <c r="EVF69" s="87"/>
      <c r="EVG69" s="87"/>
      <c r="EVH69" s="87"/>
      <c r="EVI69" s="87"/>
      <c r="EVJ69" s="87"/>
      <c r="EVK69" s="87"/>
      <c r="EVL69" s="87"/>
      <c r="EVM69" s="87"/>
      <c r="EVN69" s="87"/>
      <c r="EVO69" s="87"/>
      <c r="EVP69" s="87"/>
      <c r="EVQ69" s="87"/>
      <c r="EVR69" s="87"/>
      <c r="EVS69" s="87"/>
      <c r="EVT69" s="87"/>
      <c r="EVU69" s="87"/>
      <c r="EVV69" s="87"/>
      <c r="EVW69" s="87"/>
      <c r="EVX69" s="87"/>
      <c r="EVY69" s="87"/>
      <c r="EVZ69" s="87"/>
      <c r="EWA69" s="87"/>
      <c r="EWB69" s="87"/>
      <c r="EWC69" s="87"/>
      <c r="EWD69" s="87"/>
      <c r="EWE69" s="87"/>
      <c r="EWF69" s="87"/>
      <c r="EWG69" s="87"/>
      <c r="EWH69" s="87"/>
      <c r="EWI69" s="87"/>
      <c r="EWJ69" s="87"/>
      <c r="EWK69" s="87"/>
      <c r="EWL69" s="87"/>
      <c r="EWM69" s="87"/>
      <c r="EWN69" s="87"/>
      <c r="EWO69" s="87"/>
      <c r="EWP69" s="87"/>
      <c r="EWQ69" s="87"/>
      <c r="EWR69" s="87"/>
      <c r="EWS69" s="87"/>
      <c r="EWT69" s="87"/>
      <c r="EWU69" s="87"/>
      <c r="EWV69" s="87"/>
      <c r="EWW69" s="87"/>
      <c r="EWX69" s="87"/>
      <c r="EWY69" s="87"/>
      <c r="EWZ69" s="87"/>
      <c r="EXA69" s="87"/>
      <c r="EXB69" s="87"/>
      <c r="EXC69" s="87"/>
      <c r="EXD69" s="87"/>
      <c r="EXE69" s="87"/>
      <c r="EXF69" s="87"/>
      <c r="EXG69" s="87"/>
      <c r="EXH69" s="87"/>
      <c r="EXI69" s="87"/>
      <c r="EXJ69" s="87"/>
      <c r="EXK69" s="87"/>
      <c r="EXL69" s="87"/>
      <c r="EXM69" s="87"/>
      <c r="EXN69" s="87"/>
      <c r="EXO69" s="87"/>
      <c r="EXP69" s="87"/>
      <c r="EXQ69" s="87"/>
      <c r="EXR69" s="87"/>
      <c r="EXS69" s="87"/>
      <c r="EXT69" s="87"/>
      <c r="EXU69" s="87"/>
      <c r="EXV69" s="87"/>
      <c r="EXW69" s="87"/>
      <c r="EXX69" s="87"/>
      <c r="EXY69" s="87"/>
      <c r="EXZ69" s="87"/>
      <c r="EYA69" s="87"/>
      <c r="EYB69" s="87"/>
      <c r="EYC69" s="87"/>
      <c r="EYD69" s="87"/>
      <c r="EYE69" s="87"/>
      <c r="EYF69" s="87"/>
      <c r="EYG69" s="87"/>
      <c r="EYH69" s="87"/>
      <c r="EYI69" s="87"/>
      <c r="EYJ69" s="87"/>
      <c r="EYK69" s="87"/>
      <c r="EYL69" s="87"/>
      <c r="EYM69" s="87"/>
      <c r="EYN69" s="87"/>
      <c r="EYO69" s="87"/>
      <c r="EYP69" s="87"/>
      <c r="EYQ69" s="87"/>
      <c r="EYR69" s="87"/>
      <c r="EYS69" s="87"/>
      <c r="EYT69" s="87"/>
      <c r="EYU69" s="87"/>
      <c r="EYV69" s="87"/>
      <c r="EYW69" s="87"/>
      <c r="EYX69" s="87"/>
      <c r="EYY69" s="87"/>
      <c r="EYZ69" s="87"/>
      <c r="EZA69" s="87"/>
      <c r="EZB69" s="87"/>
      <c r="EZC69" s="87"/>
      <c r="EZD69" s="87"/>
      <c r="EZE69" s="87"/>
      <c r="EZF69" s="87"/>
      <c r="EZG69" s="87"/>
      <c r="EZH69" s="87"/>
      <c r="EZI69" s="87"/>
      <c r="EZJ69" s="87"/>
      <c r="EZK69" s="87"/>
      <c r="EZL69" s="87"/>
      <c r="EZM69" s="87"/>
      <c r="EZN69" s="87"/>
      <c r="EZO69" s="87"/>
      <c r="EZP69" s="87"/>
      <c r="EZQ69" s="87"/>
      <c r="EZR69" s="87"/>
      <c r="EZS69" s="87"/>
      <c r="EZT69" s="87"/>
      <c r="EZU69" s="87"/>
      <c r="EZV69" s="87"/>
      <c r="EZW69" s="87"/>
      <c r="EZX69" s="87"/>
      <c r="EZY69" s="87"/>
      <c r="EZZ69" s="87"/>
      <c r="FAA69" s="87"/>
      <c r="FAB69" s="87"/>
      <c r="FAC69" s="87"/>
      <c r="FAD69" s="87"/>
      <c r="FAE69" s="87"/>
      <c r="FAF69" s="87"/>
      <c r="FAG69" s="87"/>
      <c r="FAH69" s="87"/>
      <c r="FAI69" s="87"/>
      <c r="FAJ69" s="87"/>
      <c r="FAK69" s="87"/>
      <c r="FAL69" s="87"/>
      <c r="FAM69" s="87"/>
      <c r="FAN69" s="87"/>
      <c r="FAO69" s="87"/>
      <c r="FAP69" s="87"/>
      <c r="FAQ69" s="87"/>
      <c r="FAR69" s="87"/>
      <c r="FAS69" s="87"/>
      <c r="FAT69" s="87"/>
      <c r="FAU69" s="87"/>
      <c r="FAV69" s="87"/>
      <c r="FAW69" s="87"/>
      <c r="FAX69" s="87"/>
      <c r="FAY69" s="87"/>
      <c r="FAZ69" s="87"/>
      <c r="FBA69" s="87"/>
      <c r="FBB69" s="87"/>
      <c r="FBC69" s="87"/>
      <c r="FBD69" s="87"/>
      <c r="FBE69" s="87"/>
      <c r="FBF69" s="87"/>
      <c r="FBG69" s="87"/>
      <c r="FBH69" s="87"/>
      <c r="FBI69" s="87"/>
      <c r="FBJ69" s="87"/>
      <c r="FBK69" s="87"/>
      <c r="FBL69" s="87"/>
      <c r="FBM69" s="87"/>
      <c r="FBN69" s="87"/>
      <c r="FBO69" s="87"/>
      <c r="FBP69" s="87"/>
      <c r="FBQ69" s="87"/>
      <c r="FBR69" s="87"/>
      <c r="FBS69" s="87"/>
      <c r="FBT69" s="87"/>
      <c r="FBU69" s="87"/>
      <c r="FBV69" s="87"/>
      <c r="FBW69" s="87"/>
      <c r="FBX69" s="87"/>
      <c r="FBY69" s="87"/>
      <c r="FBZ69" s="87"/>
      <c r="FCA69" s="87"/>
      <c r="FCB69" s="87"/>
      <c r="FCC69" s="87"/>
      <c r="FCD69" s="87"/>
      <c r="FCE69" s="87"/>
      <c r="FCF69" s="87"/>
      <c r="FCG69" s="87"/>
      <c r="FCH69" s="87"/>
      <c r="FCI69" s="87"/>
      <c r="FCJ69" s="87"/>
      <c r="FCK69" s="87"/>
      <c r="FCL69" s="87"/>
      <c r="FCM69" s="87"/>
      <c r="FCN69" s="87"/>
      <c r="FCO69" s="87"/>
      <c r="FCP69" s="87"/>
      <c r="FCQ69" s="87"/>
      <c r="FCR69" s="87"/>
      <c r="FCS69" s="87"/>
      <c r="FCT69" s="87"/>
      <c r="FCU69" s="87"/>
      <c r="FCV69" s="87"/>
      <c r="FCW69" s="87"/>
      <c r="FCX69" s="87"/>
      <c r="FCY69" s="87"/>
      <c r="FCZ69" s="87"/>
      <c r="FDA69" s="87"/>
      <c r="FDB69" s="87"/>
      <c r="FDC69" s="87"/>
      <c r="FDD69" s="87"/>
      <c r="FDE69" s="87"/>
      <c r="FDF69" s="87"/>
      <c r="FDG69" s="87"/>
      <c r="FDH69" s="87"/>
      <c r="FDI69" s="87"/>
      <c r="FDJ69" s="87"/>
      <c r="FDK69" s="87"/>
      <c r="FDL69" s="87"/>
      <c r="FDM69" s="87"/>
      <c r="FDN69" s="87"/>
      <c r="FDO69" s="87"/>
      <c r="FDP69" s="87"/>
      <c r="FDQ69" s="87"/>
      <c r="FDR69" s="87"/>
      <c r="FDS69" s="87"/>
      <c r="FDT69" s="87"/>
      <c r="FDU69" s="87"/>
      <c r="FDV69" s="87"/>
      <c r="FDW69" s="87"/>
      <c r="FDX69" s="87"/>
      <c r="FDY69" s="87"/>
      <c r="FDZ69" s="87"/>
      <c r="FEA69" s="87"/>
      <c r="FEB69" s="87"/>
      <c r="FEC69" s="87"/>
      <c r="FED69" s="87"/>
      <c r="FEE69" s="87"/>
      <c r="FEF69" s="87"/>
      <c r="FEG69" s="87"/>
      <c r="FEH69" s="87"/>
      <c r="FEI69" s="87"/>
      <c r="FEJ69" s="87"/>
      <c r="FEK69" s="87"/>
      <c r="FEL69" s="87"/>
      <c r="FEM69" s="87"/>
      <c r="FEN69" s="87"/>
      <c r="FEO69" s="87"/>
      <c r="FEP69" s="87"/>
      <c r="FEQ69" s="87"/>
      <c r="FER69" s="87"/>
      <c r="FES69" s="87"/>
      <c r="FET69" s="87"/>
      <c r="FEU69" s="87"/>
      <c r="FEV69" s="87"/>
      <c r="FEW69" s="87"/>
      <c r="FEX69" s="87"/>
      <c r="FEY69" s="87"/>
      <c r="FEZ69" s="87"/>
      <c r="FFA69" s="87"/>
      <c r="FFB69" s="87"/>
      <c r="FFC69" s="87"/>
      <c r="FFD69" s="87"/>
      <c r="FFE69" s="87"/>
      <c r="FFF69" s="87"/>
      <c r="FFG69" s="87"/>
      <c r="FFH69" s="87"/>
      <c r="FFI69" s="87"/>
      <c r="FFJ69" s="87"/>
      <c r="FFK69" s="87"/>
      <c r="FFL69" s="87"/>
      <c r="FFM69" s="87"/>
      <c r="FFN69" s="87"/>
      <c r="FFO69" s="87"/>
      <c r="FFP69" s="87"/>
      <c r="FFQ69" s="87"/>
      <c r="FFR69" s="87"/>
      <c r="FFS69" s="87"/>
      <c r="FFT69" s="87"/>
      <c r="FFU69" s="87"/>
      <c r="FFV69" s="87"/>
      <c r="FFW69" s="87"/>
      <c r="FFX69" s="87"/>
      <c r="FFY69" s="87"/>
      <c r="FFZ69" s="87"/>
      <c r="FGA69" s="87"/>
      <c r="FGB69" s="87"/>
      <c r="FGC69" s="87"/>
      <c r="FGD69" s="87"/>
      <c r="FGE69" s="87"/>
      <c r="FGF69" s="87"/>
      <c r="FGG69" s="87"/>
      <c r="FGH69" s="87"/>
      <c r="FGI69" s="87"/>
      <c r="FGJ69" s="87"/>
      <c r="FGK69" s="87"/>
      <c r="FGL69" s="87"/>
      <c r="FGM69" s="87"/>
      <c r="FGN69" s="87"/>
      <c r="FGO69" s="87"/>
      <c r="FGP69" s="87"/>
      <c r="FGQ69" s="87"/>
      <c r="FGR69" s="87"/>
      <c r="FGS69" s="87"/>
      <c r="FGT69" s="87"/>
      <c r="FGU69" s="87"/>
      <c r="FGV69" s="87"/>
      <c r="FGW69" s="87"/>
      <c r="FGX69" s="87"/>
      <c r="FGY69" s="87"/>
      <c r="FGZ69" s="87"/>
      <c r="FHA69" s="87"/>
      <c r="FHB69" s="87"/>
      <c r="FHC69" s="87"/>
      <c r="FHD69" s="87"/>
      <c r="FHE69" s="87"/>
      <c r="FHF69" s="87"/>
      <c r="FHG69" s="87"/>
      <c r="FHH69" s="87"/>
      <c r="FHI69" s="87"/>
      <c r="FHJ69" s="87"/>
      <c r="FHK69" s="87"/>
      <c r="FHL69" s="87"/>
      <c r="FHM69" s="87"/>
      <c r="FHN69" s="87"/>
      <c r="FHO69" s="87"/>
      <c r="FHP69" s="87"/>
      <c r="FHQ69" s="87"/>
      <c r="FHR69" s="87"/>
      <c r="FHS69" s="87"/>
      <c r="FHT69" s="87"/>
      <c r="FHU69" s="87"/>
      <c r="FHV69" s="87"/>
      <c r="FHW69" s="87"/>
      <c r="FHX69" s="87"/>
      <c r="FHY69" s="87"/>
      <c r="FHZ69" s="87"/>
      <c r="FIA69" s="87"/>
      <c r="FIB69" s="87"/>
      <c r="FIC69" s="87"/>
      <c r="FID69" s="87"/>
      <c r="FIE69" s="87"/>
      <c r="FIF69" s="87"/>
      <c r="FIG69" s="87"/>
      <c r="FIH69" s="87"/>
      <c r="FII69" s="87"/>
      <c r="FIJ69" s="87"/>
      <c r="FIK69" s="87"/>
      <c r="FIL69" s="87"/>
      <c r="FIM69" s="87"/>
      <c r="FIN69" s="87"/>
      <c r="FIO69" s="87"/>
      <c r="FIP69" s="87"/>
      <c r="FIQ69" s="87"/>
      <c r="FIR69" s="87"/>
      <c r="FIS69" s="87"/>
      <c r="FIT69" s="87"/>
      <c r="FIU69" s="87"/>
      <c r="FIV69" s="87"/>
      <c r="FIW69" s="87"/>
      <c r="FIX69" s="87"/>
      <c r="FIY69" s="87"/>
      <c r="FIZ69" s="87"/>
      <c r="FJA69" s="87"/>
      <c r="FJB69" s="87"/>
      <c r="FJC69" s="87"/>
      <c r="FJD69" s="87"/>
      <c r="FJE69" s="87"/>
      <c r="FJF69" s="87"/>
      <c r="FJG69" s="87"/>
      <c r="FJH69" s="87"/>
      <c r="FJI69" s="87"/>
      <c r="FJJ69" s="87"/>
      <c r="FJK69" s="87"/>
      <c r="FJL69" s="87"/>
      <c r="FJM69" s="87"/>
      <c r="FJN69" s="87"/>
      <c r="FJO69" s="87"/>
      <c r="FJP69" s="87"/>
      <c r="FJQ69" s="87"/>
      <c r="FJR69" s="87"/>
      <c r="FJS69" s="87"/>
      <c r="FJT69" s="87"/>
      <c r="FJU69" s="87"/>
      <c r="FJV69" s="87"/>
      <c r="FJW69" s="87"/>
      <c r="FJX69" s="87"/>
      <c r="FJY69" s="87"/>
      <c r="FJZ69" s="87"/>
      <c r="FKA69" s="87"/>
      <c r="FKB69" s="87"/>
      <c r="FKC69" s="87"/>
      <c r="FKD69" s="87"/>
      <c r="FKE69" s="87"/>
      <c r="FKF69" s="87"/>
      <c r="FKG69" s="87"/>
      <c r="FKH69" s="87"/>
      <c r="FKI69" s="87"/>
      <c r="FKJ69" s="87"/>
      <c r="FKK69" s="87"/>
      <c r="FKL69" s="87"/>
      <c r="FKM69" s="87"/>
      <c r="FKN69" s="87"/>
      <c r="FKO69" s="87"/>
      <c r="FKP69" s="87"/>
      <c r="FKQ69" s="87"/>
      <c r="FKR69" s="87"/>
      <c r="FKS69" s="87"/>
      <c r="FKT69" s="87"/>
      <c r="FKU69" s="87"/>
      <c r="FKV69" s="87"/>
      <c r="FKW69" s="87"/>
      <c r="FKX69" s="87"/>
      <c r="FKY69" s="87"/>
      <c r="FKZ69" s="87"/>
      <c r="FLA69" s="87"/>
      <c r="FLB69" s="87"/>
      <c r="FLC69" s="87"/>
      <c r="FLD69" s="87"/>
      <c r="FLE69" s="87"/>
      <c r="FLF69" s="87"/>
      <c r="FLG69" s="87"/>
      <c r="FLH69" s="87"/>
      <c r="FLI69" s="87"/>
      <c r="FLJ69" s="87"/>
      <c r="FLK69" s="87"/>
      <c r="FLL69" s="87"/>
      <c r="FLM69" s="87"/>
      <c r="FLN69" s="87"/>
      <c r="FLO69" s="87"/>
      <c r="FLP69" s="87"/>
      <c r="FLQ69" s="87"/>
      <c r="FLR69" s="87"/>
      <c r="FLS69" s="87"/>
      <c r="FLT69" s="87"/>
      <c r="FLU69" s="87"/>
      <c r="FLV69" s="87"/>
      <c r="FLW69" s="87"/>
      <c r="FLX69" s="87"/>
      <c r="FLY69" s="87"/>
      <c r="FLZ69" s="87"/>
      <c r="FMA69" s="87"/>
      <c r="FMB69" s="87"/>
      <c r="FMC69" s="87"/>
      <c r="FMD69" s="87"/>
      <c r="FME69" s="87"/>
      <c r="FMF69" s="87"/>
      <c r="FMG69" s="87"/>
      <c r="FMH69" s="87"/>
      <c r="FMI69" s="87"/>
      <c r="FMJ69" s="87"/>
      <c r="FMK69" s="87"/>
      <c r="FML69" s="87"/>
      <c r="FMM69" s="87"/>
      <c r="FMN69" s="87"/>
      <c r="FMO69" s="87"/>
      <c r="FMP69" s="87"/>
      <c r="FMQ69" s="87"/>
      <c r="FMR69" s="87"/>
      <c r="FMS69" s="87"/>
      <c r="FMT69" s="87"/>
      <c r="FMU69" s="87"/>
      <c r="FMV69" s="87"/>
      <c r="FMW69" s="87"/>
      <c r="FMX69" s="87"/>
      <c r="FMY69" s="87"/>
      <c r="FMZ69" s="87"/>
      <c r="FNA69" s="87"/>
      <c r="FNB69" s="87"/>
      <c r="FNC69" s="87"/>
      <c r="FND69" s="87"/>
      <c r="FNE69" s="87"/>
      <c r="FNF69" s="87"/>
      <c r="FNG69" s="87"/>
      <c r="FNH69" s="87"/>
      <c r="FNI69" s="87"/>
      <c r="FNJ69" s="87"/>
      <c r="FNK69" s="87"/>
      <c r="FNL69" s="87"/>
      <c r="FNM69" s="87"/>
      <c r="FNN69" s="87"/>
      <c r="FNO69" s="87"/>
      <c r="FNP69" s="87"/>
      <c r="FNQ69" s="87"/>
      <c r="FNR69" s="87"/>
      <c r="FNS69" s="87"/>
      <c r="FNT69" s="87"/>
      <c r="FNU69" s="87"/>
      <c r="FNV69" s="87"/>
      <c r="FNW69" s="87"/>
      <c r="FNX69" s="87"/>
      <c r="FNY69" s="87"/>
      <c r="FNZ69" s="87"/>
      <c r="FOA69" s="87"/>
      <c r="FOB69" s="87"/>
      <c r="FOC69" s="87"/>
      <c r="FOD69" s="87"/>
      <c r="FOE69" s="87"/>
      <c r="FOF69" s="87"/>
      <c r="FOG69" s="87"/>
      <c r="FOH69" s="87"/>
      <c r="FOI69" s="87"/>
      <c r="FOJ69" s="87"/>
      <c r="FOK69" s="87"/>
      <c r="FOL69" s="87"/>
      <c r="FOM69" s="87"/>
      <c r="FON69" s="87"/>
      <c r="FOO69" s="87"/>
      <c r="FOP69" s="87"/>
      <c r="FOQ69" s="87"/>
      <c r="FOR69" s="87"/>
      <c r="FOS69" s="87"/>
      <c r="FOT69" s="87"/>
      <c r="FOU69" s="87"/>
      <c r="FOV69" s="87"/>
      <c r="FOW69" s="87"/>
      <c r="FOX69" s="87"/>
      <c r="FOY69" s="87"/>
      <c r="FOZ69" s="87"/>
      <c r="FPA69" s="87"/>
      <c r="FPB69" s="87"/>
      <c r="FPC69" s="87"/>
      <c r="FPD69" s="87"/>
      <c r="FPE69" s="87"/>
      <c r="FPF69" s="87"/>
      <c r="FPG69" s="87"/>
      <c r="FPH69" s="87"/>
      <c r="FPI69" s="87"/>
      <c r="FPJ69" s="87"/>
      <c r="FPK69" s="87"/>
      <c r="FPL69" s="87"/>
      <c r="FPM69" s="87"/>
      <c r="FPN69" s="87"/>
      <c r="FPO69" s="87"/>
      <c r="FPP69" s="87"/>
      <c r="FPQ69" s="87"/>
      <c r="FPR69" s="87"/>
      <c r="FPS69" s="87"/>
      <c r="FPT69" s="87"/>
      <c r="FPU69" s="87"/>
      <c r="FPV69" s="87"/>
      <c r="FPW69" s="87"/>
      <c r="FPX69" s="87"/>
      <c r="FPY69" s="87"/>
      <c r="FPZ69" s="87"/>
      <c r="FQA69" s="87"/>
      <c r="FQB69" s="87"/>
      <c r="FQC69" s="87"/>
      <c r="FQD69" s="87"/>
      <c r="FQE69" s="87"/>
      <c r="FQF69" s="87"/>
      <c r="FQG69" s="87"/>
      <c r="FQH69" s="87"/>
      <c r="FQI69" s="87"/>
      <c r="FQJ69" s="87"/>
      <c r="FQK69" s="87"/>
      <c r="FQL69" s="87"/>
      <c r="FQM69" s="87"/>
      <c r="FQN69" s="87"/>
      <c r="FQO69" s="87"/>
      <c r="FQP69" s="87"/>
      <c r="FQQ69" s="87"/>
      <c r="FQR69" s="87"/>
      <c r="FQS69" s="87"/>
      <c r="FQT69" s="87"/>
      <c r="FQU69" s="87"/>
      <c r="FQV69" s="87"/>
      <c r="FQW69" s="87"/>
      <c r="FQX69" s="87"/>
      <c r="FQY69" s="87"/>
      <c r="FQZ69" s="87"/>
      <c r="FRA69" s="87"/>
      <c r="FRB69" s="87"/>
      <c r="FRC69" s="87"/>
      <c r="FRD69" s="87"/>
      <c r="FRE69" s="87"/>
      <c r="FRF69" s="87"/>
      <c r="FRG69" s="87"/>
      <c r="FRH69" s="87"/>
      <c r="FRI69" s="87"/>
      <c r="FRJ69" s="87"/>
      <c r="FRK69" s="87"/>
      <c r="FRL69" s="87"/>
      <c r="FRM69" s="87"/>
      <c r="FRN69" s="87"/>
      <c r="FRO69" s="87"/>
      <c r="FRP69" s="87"/>
      <c r="FRQ69" s="87"/>
      <c r="FRR69" s="87"/>
      <c r="FRS69" s="87"/>
      <c r="FRT69" s="87"/>
      <c r="FRU69" s="87"/>
      <c r="FRV69" s="87"/>
      <c r="FRW69" s="87"/>
      <c r="FRX69" s="87"/>
      <c r="FRY69" s="87"/>
      <c r="FRZ69" s="87"/>
      <c r="FSA69" s="87"/>
      <c r="FSB69" s="87"/>
      <c r="FSC69" s="87"/>
      <c r="FSD69" s="87"/>
      <c r="FSE69" s="87"/>
      <c r="FSF69" s="87"/>
      <c r="FSG69" s="87"/>
      <c r="FSH69" s="87"/>
      <c r="FSI69" s="87"/>
      <c r="FSJ69" s="87"/>
      <c r="FSK69" s="87"/>
      <c r="FSL69" s="87"/>
      <c r="FSM69" s="87"/>
      <c r="FSN69" s="87"/>
      <c r="FSO69" s="87"/>
      <c r="FSP69" s="87"/>
      <c r="FSQ69" s="87"/>
      <c r="FSR69" s="87"/>
      <c r="FSS69" s="87"/>
      <c r="FST69" s="87"/>
      <c r="FSU69" s="87"/>
      <c r="FSV69" s="87"/>
      <c r="FSW69" s="87"/>
      <c r="FSX69" s="87"/>
      <c r="FSY69" s="87"/>
      <c r="FSZ69" s="87"/>
      <c r="FTA69" s="87"/>
      <c r="FTB69" s="87"/>
      <c r="FTC69" s="87"/>
      <c r="FTD69" s="87"/>
      <c r="FTE69" s="87"/>
      <c r="FTF69" s="87"/>
      <c r="FTG69" s="87"/>
      <c r="FTH69" s="87"/>
      <c r="FTI69" s="87"/>
      <c r="FTJ69" s="87"/>
      <c r="FTK69" s="87"/>
      <c r="FTL69" s="87"/>
      <c r="FTM69" s="87"/>
      <c r="FTN69" s="87"/>
      <c r="FTO69" s="87"/>
      <c r="FTP69" s="87"/>
      <c r="FTQ69" s="87"/>
      <c r="FTR69" s="87"/>
      <c r="FTS69" s="87"/>
      <c r="FTT69" s="87"/>
      <c r="FTU69" s="87"/>
      <c r="FTV69" s="87"/>
      <c r="FTW69" s="87"/>
      <c r="FTX69" s="87"/>
      <c r="FTY69" s="87"/>
      <c r="FTZ69" s="87"/>
      <c r="FUA69" s="87"/>
      <c r="FUB69" s="87"/>
      <c r="FUC69" s="87"/>
      <c r="FUD69" s="87"/>
      <c r="FUE69" s="87"/>
      <c r="FUF69" s="87"/>
      <c r="FUG69" s="87"/>
      <c r="FUH69" s="87"/>
      <c r="FUI69" s="87"/>
      <c r="FUJ69" s="87"/>
      <c r="FUK69" s="87"/>
      <c r="FUL69" s="87"/>
      <c r="FUM69" s="87"/>
      <c r="FUN69" s="87"/>
      <c r="FUO69" s="87"/>
      <c r="FUP69" s="87"/>
      <c r="FUQ69" s="87"/>
      <c r="FUR69" s="87"/>
      <c r="FUS69" s="87"/>
      <c r="FUT69" s="87"/>
      <c r="FUU69" s="87"/>
      <c r="FUV69" s="87"/>
      <c r="FUW69" s="87"/>
      <c r="FUX69" s="87"/>
      <c r="FUY69" s="87"/>
      <c r="FUZ69" s="87"/>
      <c r="FVA69" s="87"/>
      <c r="FVB69" s="87"/>
      <c r="FVC69" s="87"/>
      <c r="FVD69" s="87"/>
      <c r="FVE69" s="87"/>
      <c r="FVF69" s="87"/>
      <c r="FVG69" s="87"/>
      <c r="FVH69" s="87"/>
      <c r="FVI69" s="87"/>
      <c r="FVJ69" s="87"/>
      <c r="FVK69" s="87"/>
      <c r="FVL69" s="87"/>
      <c r="FVM69" s="87"/>
      <c r="FVN69" s="87"/>
      <c r="FVO69" s="87"/>
      <c r="FVP69" s="87"/>
      <c r="FVQ69" s="87"/>
      <c r="FVR69" s="87"/>
      <c r="FVS69" s="87"/>
      <c r="FVT69" s="87"/>
      <c r="FVU69" s="87"/>
      <c r="FVV69" s="87"/>
      <c r="FVW69" s="87"/>
      <c r="FVX69" s="87"/>
      <c r="FVY69" s="87"/>
      <c r="FVZ69" s="87"/>
      <c r="FWA69" s="87"/>
      <c r="FWB69" s="87"/>
      <c r="FWC69" s="87"/>
      <c r="FWD69" s="87"/>
      <c r="FWE69" s="87"/>
      <c r="FWF69" s="87"/>
      <c r="FWG69" s="87"/>
      <c r="FWH69" s="87"/>
      <c r="FWI69" s="87"/>
      <c r="FWJ69" s="87"/>
      <c r="FWK69" s="87"/>
      <c r="FWL69" s="87"/>
      <c r="FWM69" s="87"/>
      <c r="FWN69" s="87"/>
      <c r="FWO69" s="87"/>
      <c r="FWP69" s="87"/>
      <c r="FWQ69" s="87"/>
      <c r="FWR69" s="87"/>
      <c r="FWS69" s="87"/>
      <c r="FWT69" s="87"/>
      <c r="FWU69" s="87"/>
      <c r="FWV69" s="87"/>
      <c r="FWW69" s="87"/>
      <c r="FWX69" s="87"/>
      <c r="FWY69" s="87"/>
      <c r="FWZ69" s="87"/>
      <c r="FXA69" s="87"/>
      <c r="FXB69" s="87"/>
      <c r="FXC69" s="87"/>
      <c r="FXD69" s="87"/>
      <c r="FXE69" s="87"/>
      <c r="FXF69" s="87"/>
      <c r="FXG69" s="87"/>
      <c r="FXH69" s="87"/>
      <c r="FXI69" s="87"/>
      <c r="FXJ69" s="87"/>
      <c r="FXK69" s="87"/>
      <c r="FXL69" s="87"/>
      <c r="FXM69" s="87"/>
      <c r="FXN69" s="87"/>
      <c r="FXO69" s="87"/>
      <c r="FXP69" s="87"/>
      <c r="FXQ69" s="87"/>
      <c r="FXR69" s="87"/>
      <c r="FXS69" s="87"/>
      <c r="FXT69" s="87"/>
      <c r="FXU69" s="87"/>
      <c r="FXV69" s="87"/>
      <c r="FXW69" s="87"/>
      <c r="FXX69" s="87"/>
      <c r="FXY69" s="87"/>
      <c r="FXZ69" s="87"/>
      <c r="FYA69" s="87"/>
      <c r="FYB69" s="87"/>
      <c r="FYC69" s="87"/>
      <c r="FYD69" s="87"/>
      <c r="FYE69" s="87"/>
      <c r="FYF69" s="87"/>
      <c r="FYG69" s="87"/>
      <c r="FYH69" s="87"/>
      <c r="FYI69" s="87"/>
      <c r="FYJ69" s="87"/>
      <c r="FYK69" s="87"/>
      <c r="FYL69" s="87"/>
      <c r="FYM69" s="87"/>
      <c r="FYN69" s="87"/>
      <c r="FYO69" s="87"/>
      <c r="FYP69" s="87"/>
      <c r="FYQ69" s="87"/>
      <c r="FYR69" s="87"/>
      <c r="FYS69" s="87"/>
      <c r="FYT69" s="87"/>
      <c r="FYU69" s="87"/>
      <c r="FYV69" s="87"/>
      <c r="FYW69" s="87"/>
      <c r="FYX69" s="87"/>
      <c r="FYY69" s="87"/>
      <c r="FYZ69" s="87"/>
      <c r="FZA69" s="87"/>
      <c r="FZB69" s="87"/>
      <c r="FZC69" s="87"/>
      <c r="FZD69" s="87"/>
      <c r="FZE69" s="87"/>
      <c r="FZF69" s="87"/>
      <c r="FZG69" s="87"/>
      <c r="FZH69" s="87"/>
      <c r="FZI69" s="87"/>
      <c r="FZJ69" s="87"/>
      <c r="FZK69" s="87"/>
      <c r="FZL69" s="87"/>
      <c r="FZM69" s="87"/>
      <c r="FZN69" s="87"/>
      <c r="FZO69" s="87"/>
      <c r="FZP69" s="87"/>
      <c r="FZQ69" s="87"/>
      <c r="FZR69" s="87"/>
      <c r="FZS69" s="87"/>
      <c r="FZT69" s="87"/>
      <c r="FZU69" s="87"/>
      <c r="FZV69" s="87"/>
      <c r="FZW69" s="87"/>
      <c r="FZX69" s="87"/>
      <c r="FZY69" s="87"/>
      <c r="FZZ69" s="87"/>
      <c r="GAA69" s="87"/>
      <c r="GAB69" s="87"/>
      <c r="GAC69" s="87"/>
      <c r="GAD69" s="87"/>
      <c r="GAE69" s="87"/>
      <c r="GAF69" s="87"/>
      <c r="GAG69" s="87"/>
      <c r="GAH69" s="87"/>
      <c r="GAI69" s="87"/>
      <c r="GAJ69" s="87"/>
      <c r="GAK69" s="87"/>
      <c r="GAL69" s="87"/>
      <c r="GAM69" s="87"/>
      <c r="GAN69" s="87"/>
      <c r="GAO69" s="87"/>
      <c r="GAP69" s="87"/>
      <c r="GAQ69" s="87"/>
      <c r="GAR69" s="87"/>
      <c r="GAS69" s="87"/>
      <c r="GAT69" s="87"/>
      <c r="GAU69" s="87"/>
      <c r="GAV69" s="87"/>
      <c r="GAW69" s="87"/>
      <c r="GAX69" s="87"/>
      <c r="GAY69" s="87"/>
      <c r="GAZ69" s="87"/>
      <c r="GBA69" s="87"/>
      <c r="GBB69" s="87"/>
      <c r="GBC69" s="87"/>
      <c r="GBD69" s="87"/>
      <c r="GBE69" s="87"/>
      <c r="GBF69" s="87"/>
      <c r="GBG69" s="87"/>
      <c r="GBH69" s="87"/>
      <c r="GBI69" s="87"/>
      <c r="GBJ69" s="87"/>
      <c r="GBK69" s="87"/>
      <c r="GBL69" s="87"/>
      <c r="GBM69" s="87"/>
      <c r="GBN69" s="87"/>
      <c r="GBO69" s="87"/>
      <c r="GBP69" s="87"/>
      <c r="GBQ69" s="87"/>
      <c r="GBR69" s="87"/>
      <c r="GBS69" s="87"/>
      <c r="GBT69" s="87"/>
      <c r="GBU69" s="87"/>
      <c r="GBV69" s="87"/>
      <c r="GBW69" s="87"/>
      <c r="GBX69" s="87"/>
      <c r="GBY69" s="87"/>
      <c r="GBZ69" s="87"/>
      <c r="GCA69" s="87"/>
      <c r="GCB69" s="87"/>
      <c r="GCC69" s="87"/>
      <c r="GCD69" s="87"/>
      <c r="GCE69" s="87"/>
      <c r="GCF69" s="87"/>
      <c r="GCG69" s="87"/>
      <c r="GCH69" s="87"/>
      <c r="GCI69" s="87"/>
      <c r="GCJ69" s="87"/>
      <c r="GCK69" s="87"/>
      <c r="GCL69" s="87"/>
      <c r="GCM69" s="87"/>
      <c r="GCN69" s="87"/>
      <c r="GCO69" s="87"/>
      <c r="GCP69" s="87"/>
      <c r="GCQ69" s="87"/>
      <c r="GCR69" s="87"/>
      <c r="GCS69" s="87"/>
      <c r="GCT69" s="87"/>
      <c r="GCU69" s="87"/>
      <c r="GCV69" s="87"/>
      <c r="GCW69" s="87"/>
      <c r="GCX69" s="87"/>
      <c r="GCY69" s="87"/>
      <c r="GCZ69" s="87"/>
      <c r="GDA69" s="87"/>
      <c r="GDB69" s="87"/>
      <c r="GDC69" s="87"/>
      <c r="GDD69" s="87"/>
      <c r="GDE69" s="87"/>
      <c r="GDF69" s="87"/>
      <c r="GDG69" s="87"/>
      <c r="GDH69" s="87"/>
      <c r="GDI69" s="87"/>
      <c r="GDJ69" s="87"/>
      <c r="GDK69" s="87"/>
      <c r="GDL69" s="87"/>
      <c r="GDM69" s="87"/>
      <c r="GDN69" s="87"/>
      <c r="GDO69" s="87"/>
      <c r="GDP69" s="87"/>
      <c r="GDQ69" s="87"/>
      <c r="GDR69" s="87"/>
      <c r="GDS69" s="87"/>
      <c r="GDT69" s="87"/>
      <c r="GDU69" s="87"/>
      <c r="GDV69" s="87"/>
      <c r="GDW69" s="87"/>
      <c r="GDX69" s="87"/>
      <c r="GDY69" s="87"/>
      <c r="GDZ69" s="87"/>
      <c r="GEA69" s="87"/>
      <c r="GEB69" s="87"/>
      <c r="GEC69" s="87"/>
      <c r="GED69" s="87"/>
      <c r="GEE69" s="87"/>
      <c r="GEF69" s="87"/>
      <c r="GEG69" s="87"/>
      <c r="GEH69" s="87"/>
      <c r="GEI69" s="87"/>
      <c r="GEJ69" s="87"/>
      <c r="GEK69" s="87"/>
      <c r="GEL69" s="87"/>
      <c r="GEM69" s="87"/>
      <c r="GEN69" s="87"/>
      <c r="GEO69" s="87"/>
      <c r="GEP69" s="87"/>
      <c r="GEQ69" s="87"/>
      <c r="GER69" s="87"/>
      <c r="GES69" s="87"/>
      <c r="GET69" s="87"/>
      <c r="GEU69" s="87"/>
      <c r="GEV69" s="87"/>
      <c r="GEW69" s="87"/>
      <c r="GEX69" s="87"/>
      <c r="GEY69" s="87"/>
      <c r="GEZ69" s="87"/>
      <c r="GFA69" s="87"/>
      <c r="GFB69" s="87"/>
      <c r="GFC69" s="87"/>
      <c r="GFD69" s="87"/>
      <c r="GFE69" s="87"/>
      <c r="GFF69" s="87"/>
      <c r="GFG69" s="87"/>
      <c r="GFH69" s="87"/>
      <c r="GFI69" s="87"/>
      <c r="GFJ69" s="87"/>
      <c r="GFK69" s="87"/>
      <c r="GFL69" s="87"/>
      <c r="GFM69" s="87"/>
      <c r="GFN69" s="87"/>
      <c r="GFO69" s="87"/>
      <c r="GFP69" s="87"/>
      <c r="GFQ69" s="87"/>
      <c r="GFR69" s="87"/>
      <c r="GFS69" s="87"/>
      <c r="GFT69" s="87"/>
      <c r="GFU69" s="87"/>
      <c r="GFV69" s="87"/>
      <c r="GFW69" s="87"/>
      <c r="GFX69" s="87"/>
      <c r="GFY69" s="87"/>
      <c r="GFZ69" s="87"/>
      <c r="GGA69" s="87"/>
      <c r="GGB69" s="87"/>
      <c r="GGC69" s="87"/>
      <c r="GGD69" s="87"/>
      <c r="GGE69" s="87"/>
      <c r="GGF69" s="87"/>
      <c r="GGG69" s="87"/>
      <c r="GGH69" s="87"/>
      <c r="GGI69" s="87"/>
      <c r="GGJ69" s="87"/>
      <c r="GGK69" s="87"/>
      <c r="GGL69" s="87"/>
      <c r="GGM69" s="87"/>
      <c r="GGN69" s="87"/>
      <c r="GGO69" s="87"/>
      <c r="GGP69" s="87"/>
      <c r="GGQ69" s="87"/>
      <c r="GGR69" s="87"/>
      <c r="GGS69" s="87"/>
      <c r="GGT69" s="87"/>
      <c r="GGU69" s="87"/>
      <c r="GGV69" s="87"/>
      <c r="GGW69" s="87"/>
      <c r="GGX69" s="87"/>
      <c r="GGY69" s="87"/>
      <c r="GGZ69" s="87"/>
      <c r="GHA69" s="87"/>
      <c r="GHB69" s="87"/>
      <c r="GHC69" s="87"/>
      <c r="GHD69" s="87"/>
      <c r="GHE69" s="87"/>
      <c r="GHF69" s="87"/>
      <c r="GHG69" s="87"/>
      <c r="GHH69" s="87"/>
      <c r="GHI69" s="87"/>
      <c r="GHJ69" s="87"/>
      <c r="GHK69" s="87"/>
      <c r="GHL69" s="87"/>
      <c r="GHM69" s="87"/>
      <c r="GHN69" s="87"/>
      <c r="GHO69" s="87"/>
      <c r="GHP69" s="87"/>
      <c r="GHQ69" s="87"/>
      <c r="GHR69" s="87"/>
      <c r="GHS69" s="87"/>
      <c r="GHT69" s="87"/>
      <c r="GHU69" s="87"/>
      <c r="GHV69" s="87"/>
      <c r="GHW69" s="87"/>
      <c r="GHX69" s="87"/>
      <c r="GHY69" s="87"/>
      <c r="GHZ69" s="87"/>
      <c r="GIA69" s="87"/>
      <c r="GIB69" s="87"/>
      <c r="GIC69" s="87"/>
      <c r="GID69" s="87"/>
      <c r="GIE69" s="87"/>
      <c r="GIF69" s="87"/>
      <c r="GIG69" s="87"/>
      <c r="GIH69" s="87"/>
      <c r="GII69" s="87"/>
      <c r="GIJ69" s="87"/>
      <c r="GIK69" s="87"/>
      <c r="GIL69" s="87"/>
      <c r="GIM69" s="87"/>
      <c r="GIN69" s="87"/>
      <c r="GIO69" s="87"/>
      <c r="GIP69" s="87"/>
      <c r="GIQ69" s="87"/>
      <c r="GIR69" s="87"/>
      <c r="GIS69" s="87"/>
      <c r="GIT69" s="87"/>
      <c r="GIU69" s="87"/>
      <c r="GIV69" s="87"/>
      <c r="GIW69" s="87"/>
      <c r="GIX69" s="87"/>
      <c r="GIY69" s="87"/>
      <c r="GIZ69" s="87"/>
      <c r="GJA69" s="87"/>
      <c r="GJB69" s="87"/>
      <c r="GJC69" s="87"/>
      <c r="GJD69" s="87"/>
      <c r="GJE69" s="87"/>
      <c r="GJF69" s="87"/>
      <c r="GJG69" s="87"/>
      <c r="GJH69" s="87"/>
      <c r="GJI69" s="87"/>
      <c r="GJJ69" s="87"/>
      <c r="GJK69" s="87"/>
      <c r="GJL69" s="87"/>
      <c r="GJM69" s="87"/>
      <c r="GJN69" s="87"/>
      <c r="GJO69" s="87"/>
      <c r="GJP69" s="87"/>
      <c r="GJQ69" s="87"/>
      <c r="GJR69" s="87"/>
      <c r="GJS69" s="87"/>
      <c r="GJT69" s="87"/>
      <c r="GJU69" s="87"/>
      <c r="GJV69" s="87"/>
      <c r="GJW69" s="87"/>
      <c r="GJX69" s="87"/>
      <c r="GJY69" s="87"/>
      <c r="GJZ69" s="87"/>
      <c r="GKA69" s="87"/>
      <c r="GKB69" s="87"/>
      <c r="GKC69" s="87"/>
      <c r="GKD69" s="87"/>
      <c r="GKE69" s="87"/>
      <c r="GKF69" s="87"/>
      <c r="GKG69" s="87"/>
      <c r="GKH69" s="87"/>
      <c r="GKI69" s="87"/>
      <c r="GKJ69" s="87"/>
      <c r="GKK69" s="87"/>
      <c r="GKL69" s="87"/>
      <c r="GKM69" s="87"/>
      <c r="GKN69" s="87"/>
      <c r="GKO69" s="87"/>
      <c r="GKP69" s="87"/>
      <c r="GKQ69" s="87"/>
      <c r="GKR69" s="87"/>
      <c r="GKS69" s="87"/>
      <c r="GKT69" s="87"/>
      <c r="GKU69" s="87"/>
      <c r="GKV69" s="87"/>
      <c r="GKW69" s="87"/>
      <c r="GKX69" s="87"/>
      <c r="GKY69" s="87"/>
      <c r="GKZ69" s="87"/>
      <c r="GLA69" s="87"/>
      <c r="GLB69" s="87"/>
      <c r="GLC69" s="87"/>
      <c r="GLD69" s="87"/>
      <c r="GLE69" s="87"/>
      <c r="GLF69" s="87"/>
      <c r="GLG69" s="87"/>
      <c r="GLH69" s="87"/>
      <c r="GLI69" s="87"/>
      <c r="GLJ69" s="87"/>
      <c r="GLK69" s="87"/>
      <c r="GLL69" s="87"/>
      <c r="GLM69" s="87"/>
      <c r="GLN69" s="87"/>
      <c r="GLO69" s="87"/>
      <c r="GLP69" s="87"/>
      <c r="GLQ69" s="87"/>
      <c r="GLR69" s="87"/>
      <c r="GLS69" s="87"/>
      <c r="GLT69" s="87"/>
      <c r="GLU69" s="87"/>
      <c r="GLV69" s="87"/>
      <c r="GLW69" s="87"/>
      <c r="GLX69" s="87"/>
      <c r="GLY69" s="87"/>
      <c r="GLZ69" s="87"/>
      <c r="GMA69" s="87"/>
      <c r="GMB69" s="87"/>
      <c r="GMC69" s="87"/>
      <c r="GMD69" s="87"/>
      <c r="GME69" s="87"/>
      <c r="GMF69" s="87"/>
      <c r="GMG69" s="87"/>
      <c r="GMH69" s="87"/>
      <c r="GMI69" s="87"/>
      <c r="GMJ69" s="87"/>
      <c r="GMK69" s="87"/>
      <c r="GML69" s="87"/>
      <c r="GMM69" s="87"/>
      <c r="GMN69" s="87"/>
      <c r="GMO69" s="87"/>
      <c r="GMP69" s="87"/>
      <c r="GMQ69" s="87"/>
      <c r="GMR69" s="87"/>
      <c r="GMS69" s="87"/>
      <c r="GMT69" s="87"/>
      <c r="GMU69" s="87"/>
      <c r="GMV69" s="87"/>
      <c r="GMW69" s="87"/>
      <c r="GMX69" s="87"/>
      <c r="GMY69" s="87"/>
      <c r="GMZ69" s="87"/>
      <c r="GNA69" s="87"/>
      <c r="GNB69" s="87"/>
      <c r="GNC69" s="87"/>
      <c r="GND69" s="87"/>
      <c r="GNE69" s="87"/>
      <c r="GNF69" s="87"/>
      <c r="GNG69" s="87"/>
      <c r="GNH69" s="87"/>
      <c r="GNI69" s="87"/>
      <c r="GNJ69" s="87"/>
      <c r="GNK69" s="87"/>
      <c r="GNL69" s="87"/>
      <c r="GNM69" s="87"/>
      <c r="GNN69" s="87"/>
      <c r="GNO69" s="87"/>
      <c r="GNP69" s="87"/>
      <c r="GNQ69" s="87"/>
      <c r="GNR69" s="87"/>
      <c r="GNS69" s="87"/>
      <c r="GNT69" s="87"/>
      <c r="GNU69" s="87"/>
      <c r="GNV69" s="87"/>
      <c r="GNW69" s="87"/>
      <c r="GNX69" s="87"/>
      <c r="GNY69" s="87"/>
      <c r="GNZ69" s="87"/>
      <c r="GOA69" s="87"/>
      <c r="GOB69" s="87"/>
      <c r="GOC69" s="87"/>
      <c r="GOD69" s="87"/>
      <c r="GOE69" s="87"/>
      <c r="GOF69" s="87"/>
      <c r="GOG69" s="87"/>
      <c r="GOH69" s="87"/>
      <c r="GOI69" s="87"/>
      <c r="GOJ69" s="87"/>
      <c r="GOK69" s="87"/>
      <c r="GOL69" s="87"/>
      <c r="GOM69" s="87"/>
      <c r="GON69" s="87"/>
      <c r="GOO69" s="87"/>
      <c r="GOP69" s="87"/>
      <c r="GOQ69" s="87"/>
      <c r="GOR69" s="87"/>
      <c r="GOS69" s="87"/>
      <c r="GOT69" s="87"/>
      <c r="GOU69" s="87"/>
      <c r="GOV69" s="87"/>
      <c r="GOW69" s="87"/>
      <c r="GOX69" s="87"/>
      <c r="GOY69" s="87"/>
      <c r="GOZ69" s="87"/>
      <c r="GPA69" s="87"/>
      <c r="GPB69" s="87"/>
      <c r="GPC69" s="87"/>
      <c r="GPD69" s="87"/>
      <c r="GPE69" s="87"/>
      <c r="GPF69" s="87"/>
      <c r="GPG69" s="87"/>
      <c r="GPH69" s="87"/>
      <c r="GPI69" s="87"/>
      <c r="GPJ69" s="87"/>
      <c r="GPK69" s="87"/>
      <c r="GPL69" s="87"/>
      <c r="GPM69" s="87"/>
      <c r="GPN69" s="87"/>
      <c r="GPO69" s="87"/>
      <c r="GPP69" s="87"/>
      <c r="GPQ69" s="87"/>
      <c r="GPR69" s="87"/>
      <c r="GPS69" s="87"/>
      <c r="GPT69" s="87"/>
      <c r="GPU69" s="87"/>
      <c r="GPV69" s="87"/>
      <c r="GPW69" s="87"/>
      <c r="GPX69" s="87"/>
      <c r="GPY69" s="87"/>
      <c r="GPZ69" s="87"/>
      <c r="GQA69" s="87"/>
      <c r="GQB69" s="87"/>
      <c r="GQC69" s="87"/>
      <c r="GQD69" s="87"/>
      <c r="GQE69" s="87"/>
      <c r="GQF69" s="87"/>
      <c r="GQG69" s="87"/>
      <c r="GQH69" s="87"/>
      <c r="GQI69" s="87"/>
      <c r="GQJ69" s="87"/>
      <c r="GQK69" s="87"/>
      <c r="GQL69" s="87"/>
      <c r="GQM69" s="87"/>
      <c r="GQN69" s="87"/>
      <c r="GQO69" s="87"/>
      <c r="GQP69" s="87"/>
      <c r="GQQ69" s="87"/>
      <c r="GQR69" s="87"/>
      <c r="GQS69" s="87"/>
      <c r="GQT69" s="87"/>
      <c r="GQU69" s="87"/>
      <c r="GQV69" s="87"/>
      <c r="GQW69" s="87"/>
      <c r="GQX69" s="87"/>
      <c r="GQY69" s="87"/>
      <c r="GQZ69" s="87"/>
      <c r="GRA69" s="87"/>
      <c r="GRB69" s="87"/>
      <c r="GRC69" s="87"/>
      <c r="GRD69" s="87"/>
      <c r="GRE69" s="87"/>
      <c r="GRF69" s="87"/>
      <c r="GRG69" s="87"/>
      <c r="GRH69" s="87"/>
      <c r="GRI69" s="87"/>
      <c r="GRJ69" s="87"/>
      <c r="GRK69" s="87"/>
      <c r="GRL69" s="87"/>
      <c r="GRM69" s="87"/>
      <c r="GRN69" s="87"/>
      <c r="GRO69" s="87"/>
      <c r="GRP69" s="87"/>
      <c r="GRQ69" s="87"/>
      <c r="GRR69" s="87"/>
      <c r="GRS69" s="87"/>
      <c r="GRT69" s="87"/>
      <c r="GRU69" s="87"/>
      <c r="GRV69" s="87"/>
      <c r="GRW69" s="87"/>
      <c r="GRX69" s="87"/>
      <c r="GRY69" s="87"/>
      <c r="GRZ69" s="87"/>
      <c r="GSA69" s="87"/>
      <c r="GSB69" s="87"/>
      <c r="GSC69" s="87"/>
      <c r="GSD69" s="87"/>
      <c r="GSE69" s="87"/>
      <c r="GSF69" s="87"/>
      <c r="GSG69" s="87"/>
      <c r="GSH69" s="87"/>
      <c r="GSI69" s="87"/>
      <c r="GSJ69" s="87"/>
      <c r="GSK69" s="87"/>
      <c r="GSL69" s="87"/>
      <c r="GSM69" s="87"/>
      <c r="GSN69" s="87"/>
      <c r="GSO69" s="87"/>
      <c r="GSP69" s="87"/>
      <c r="GSQ69" s="87"/>
      <c r="GSR69" s="87"/>
      <c r="GSS69" s="87"/>
      <c r="GST69" s="87"/>
      <c r="GSU69" s="87"/>
      <c r="GSV69" s="87"/>
      <c r="GSW69" s="87"/>
      <c r="GSX69" s="87"/>
      <c r="GSY69" s="87"/>
      <c r="GSZ69" s="87"/>
      <c r="GTA69" s="87"/>
      <c r="GTB69" s="87"/>
      <c r="GTC69" s="87"/>
      <c r="GTD69" s="87"/>
      <c r="GTE69" s="87"/>
      <c r="GTF69" s="87"/>
      <c r="GTG69" s="87"/>
      <c r="GTH69" s="87"/>
      <c r="GTI69" s="87"/>
      <c r="GTJ69" s="87"/>
      <c r="GTK69" s="87"/>
      <c r="GTL69" s="87"/>
      <c r="GTM69" s="87"/>
      <c r="GTN69" s="87"/>
      <c r="GTO69" s="87"/>
      <c r="GTP69" s="87"/>
      <c r="GTQ69" s="87"/>
      <c r="GTR69" s="87"/>
      <c r="GTS69" s="87"/>
      <c r="GTT69" s="87"/>
      <c r="GTU69" s="87"/>
      <c r="GTV69" s="87"/>
      <c r="GTW69" s="87"/>
      <c r="GTX69" s="87"/>
      <c r="GTY69" s="87"/>
      <c r="GTZ69" s="87"/>
      <c r="GUA69" s="87"/>
      <c r="GUB69" s="87"/>
      <c r="GUC69" s="87"/>
      <c r="GUD69" s="87"/>
      <c r="GUE69" s="87"/>
      <c r="GUF69" s="87"/>
      <c r="GUG69" s="87"/>
      <c r="GUH69" s="87"/>
      <c r="GUI69" s="87"/>
      <c r="GUJ69" s="87"/>
      <c r="GUK69" s="87"/>
      <c r="GUL69" s="87"/>
      <c r="GUM69" s="87"/>
      <c r="GUN69" s="87"/>
      <c r="GUO69" s="87"/>
      <c r="GUP69" s="87"/>
      <c r="GUQ69" s="87"/>
      <c r="GUR69" s="87"/>
      <c r="GUS69" s="87"/>
      <c r="GUT69" s="87"/>
      <c r="GUU69" s="87"/>
      <c r="GUV69" s="87"/>
      <c r="GUW69" s="87"/>
      <c r="GUX69" s="87"/>
      <c r="GUY69" s="87"/>
      <c r="GUZ69" s="87"/>
      <c r="GVA69" s="87"/>
      <c r="GVB69" s="87"/>
      <c r="GVC69" s="87"/>
      <c r="GVD69" s="87"/>
      <c r="GVE69" s="87"/>
      <c r="GVF69" s="87"/>
      <c r="GVG69" s="87"/>
      <c r="GVH69" s="87"/>
      <c r="GVI69" s="87"/>
      <c r="GVJ69" s="87"/>
      <c r="GVK69" s="87"/>
      <c r="GVL69" s="87"/>
      <c r="GVM69" s="87"/>
      <c r="GVN69" s="87"/>
      <c r="GVO69" s="87"/>
      <c r="GVP69" s="87"/>
      <c r="GVQ69" s="87"/>
      <c r="GVR69" s="87"/>
      <c r="GVS69" s="87"/>
      <c r="GVT69" s="87"/>
      <c r="GVU69" s="87"/>
      <c r="GVV69" s="87"/>
      <c r="GVW69" s="87"/>
      <c r="GVX69" s="87"/>
      <c r="GVY69" s="87"/>
      <c r="GVZ69" s="87"/>
      <c r="GWA69" s="87"/>
      <c r="GWB69" s="87"/>
      <c r="GWC69" s="87"/>
      <c r="GWD69" s="87"/>
      <c r="GWE69" s="87"/>
      <c r="GWF69" s="87"/>
      <c r="GWG69" s="87"/>
      <c r="GWH69" s="87"/>
      <c r="GWI69" s="87"/>
      <c r="GWJ69" s="87"/>
      <c r="GWK69" s="87"/>
      <c r="GWL69" s="87"/>
      <c r="GWM69" s="87"/>
      <c r="GWN69" s="87"/>
      <c r="GWO69" s="87"/>
      <c r="GWP69" s="87"/>
      <c r="GWQ69" s="87"/>
      <c r="GWR69" s="87"/>
      <c r="GWS69" s="87"/>
      <c r="GWT69" s="87"/>
      <c r="GWU69" s="87"/>
      <c r="GWV69" s="87"/>
      <c r="GWW69" s="87"/>
      <c r="GWX69" s="87"/>
      <c r="GWY69" s="87"/>
      <c r="GWZ69" s="87"/>
      <c r="GXA69" s="87"/>
      <c r="GXB69" s="87"/>
      <c r="GXC69" s="87"/>
      <c r="GXD69" s="87"/>
      <c r="GXE69" s="87"/>
      <c r="GXF69" s="87"/>
      <c r="GXG69" s="87"/>
      <c r="GXH69" s="87"/>
      <c r="GXI69" s="87"/>
      <c r="GXJ69" s="87"/>
      <c r="GXK69" s="87"/>
      <c r="GXL69" s="87"/>
      <c r="GXM69" s="87"/>
      <c r="GXN69" s="87"/>
      <c r="GXO69" s="87"/>
      <c r="GXP69" s="87"/>
      <c r="GXQ69" s="87"/>
      <c r="GXR69" s="87"/>
      <c r="GXS69" s="87"/>
      <c r="GXT69" s="87"/>
      <c r="GXU69" s="87"/>
      <c r="GXV69" s="87"/>
      <c r="GXW69" s="87"/>
      <c r="GXX69" s="87"/>
      <c r="GXY69" s="87"/>
      <c r="GXZ69" s="87"/>
      <c r="GYA69" s="87"/>
      <c r="GYB69" s="87"/>
      <c r="GYC69" s="87"/>
      <c r="GYD69" s="87"/>
      <c r="GYE69" s="87"/>
      <c r="GYF69" s="87"/>
      <c r="GYG69" s="87"/>
      <c r="GYH69" s="87"/>
      <c r="GYI69" s="87"/>
      <c r="GYJ69" s="87"/>
      <c r="GYK69" s="87"/>
      <c r="GYL69" s="87"/>
      <c r="GYM69" s="87"/>
      <c r="GYN69" s="87"/>
      <c r="GYO69" s="87"/>
      <c r="GYP69" s="87"/>
      <c r="GYQ69" s="87"/>
      <c r="GYR69" s="87"/>
      <c r="GYS69" s="87"/>
      <c r="GYT69" s="87"/>
      <c r="GYU69" s="87"/>
      <c r="GYV69" s="87"/>
      <c r="GYW69" s="87"/>
      <c r="GYX69" s="87"/>
      <c r="GYY69" s="87"/>
      <c r="GYZ69" s="87"/>
      <c r="GZA69" s="87"/>
      <c r="GZB69" s="87"/>
      <c r="GZC69" s="87"/>
      <c r="GZD69" s="87"/>
      <c r="GZE69" s="87"/>
      <c r="GZF69" s="87"/>
      <c r="GZG69" s="87"/>
      <c r="GZH69" s="87"/>
      <c r="GZI69" s="87"/>
      <c r="GZJ69" s="87"/>
      <c r="GZK69" s="87"/>
      <c r="GZL69" s="87"/>
      <c r="GZM69" s="87"/>
      <c r="GZN69" s="87"/>
      <c r="GZO69" s="87"/>
      <c r="GZP69" s="87"/>
      <c r="GZQ69" s="87"/>
      <c r="GZR69" s="87"/>
      <c r="GZS69" s="87"/>
      <c r="GZT69" s="87"/>
      <c r="GZU69" s="87"/>
      <c r="GZV69" s="87"/>
      <c r="GZW69" s="87"/>
      <c r="GZX69" s="87"/>
      <c r="GZY69" s="87"/>
      <c r="GZZ69" s="87"/>
      <c r="HAA69" s="87"/>
      <c r="HAB69" s="87"/>
      <c r="HAC69" s="87"/>
      <c r="HAD69" s="87"/>
      <c r="HAE69" s="87"/>
      <c r="HAF69" s="87"/>
      <c r="HAG69" s="87"/>
      <c r="HAH69" s="87"/>
      <c r="HAI69" s="87"/>
      <c r="HAJ69" s="87"/>
      <c r="HAK69" s="87"/>
      <c r="HAL69" s="87"/>
      <c r="HAM69" s="87"/>
      <c r="HAN69" s="87"/>
      <c r="HAO69" s="87"/>
      <c r="HAP69" s="87"/>
      <c r="HAQ69" s="87"/>
      <c r="HAR69" s="87"/>
      <c r="HAS69" s="87"/>
      <c r="HAT69" s="87"/>
      <c r="HAU69" s="87"/>
      <c r="HAV69" s="87"/>
      <c r="HAW69" s="87"/>
      <c r="HAX69" s="87"/>
      <c r="HAY69" s="87"/>
      <c r="HAZ69" s="87"/>
      <c r="HBA69" s="87"/>
      <c r="HBB69" s="87"/>
      <c r="HBC69" s="87"/>
      <c r="HBD69" s="87"/>
      <c r="HBE69" s="87"/>
      <c r="HBF69" s="87"/>
      <c r="HBG69" s="87"/>
      <c r="HBH69" s="87"/>
      <c r="HBI69" s="87"/>
      <c r="HBJ69" s="87"/>
      <c r="HBK69" s="87"/>
      <c r="HBL69" s="87"/>
      <c r="HBM69" s="87"/>
      <c r="HBN69" s="87"/>
      <c r="HBO69" s="87"/>
      <c r="HBP69" s="87"/>
      <c r="HBQ69" s="87"/>
      <c r="HBR69" s="87"/>
      <c r="HBS69" s="87"/>
      <c r="HBT69" s="87"/>
      <c r="HBU69" s="87"/>
      <c r="HBV69" s="87"/>
      <c r="HBW69" s="87"/>
      <c r="HBX69" s="87"/>
      <c r="HBY69" s="87"/>
      <c r="HBZ69" s="87"/>
      <c r="HCA69" s="87"/>
      <c r="HCB69" s="87"/>
      <c r="HCC69" s="87"/>
      <c r="HCD69" s="87"/>
      <c r="HCE69" s="87"/>
      <c r="HCF69" s="87"/>
      <c r="HCG69" s="87"/>
      <c r="HCH69" s="87"/>
      <c r="HCI69" s="87"/>
      <c r="HCJ69" s="87"/>
      <c r="HCK69" s="87"/>
      <c r="HCL69" s="87"/>
      <c r="HCM69" s="87"/>
      <c r="HCN69" s="87"/>
      <c r="HCO69" s="87"/>
      <c r="HCP69" s="87"/>
      <c r="HCQ69" s="87"/>
      <c r="HCR69" s="87"/>
      <c r="HCS69" s="87"/>
      <c r="HCT69" s="87"/>
      <c r="HCU69" s="87"/>
      <c r="HCV69" s="87"/>
      <c r="HCW69" s="87"/>
      <c r="HCX69" s="87"/>
      <c r="HCY69" s="87"/>
      <c r="HCZ69" s="87"/>
      <c r="HDA69" s="87"/>
      <c r="HDB69" s="87"/>
      <c r="HDC69" s="87"/>
      <c r="HDD69" s="87"/>
      <c r="HDE69" s="87"/>
      <c r="HDF69" s="87"/>
      <c r="HDG69" s="87"/>
      <c r="HDH69" s="87"/>
      <c r="HDI69" s="87"/>
      <c r="HDJ69" s="87"/>
      <c r="HDK69" s="87"/>
      <c r="HDL69" s="87"/>
      <c r="HDM69" s="87"/>
      <c r="HDN69" s="87"/>
      <c r="HDO69" s="87"/>
      <c r="HDP69" s="87"/>
      <c r="HDQ69" s="87"/>
      <c r="HDR69" s="87"/>
      <c r="HDS69" s="87"/>
      <c r="HDT69" s="87"/>
      <c r="HDU69" s="87"/>
      <c r="HDV69" s="87"/>
      <c r="HDW69" s="87"/>
      <c r="HDX69" s="87"/>
      <c r="HDY69" s="87"/>
      <c r="HDZ69" s="87"/>
      <c r="HEA69" s="87"/>
      <c r="HEB69" s="87"/>
      <c r="HEC69" s="87"/>
      <c r="HED69" s="87"/>
      <c r="HEE69" s="87"/>
      <c r="HEF69" s="87"/>
      <c r="HEG69" s="87"/>
      <c r="HEH69" s="87"/>
      <c r="HEI69" s="87"/>
      <c r="HEJ69" s="87"/>
      <c r="HEK69" s="87"/>
      <c r="HEL69" s="87"/>
      <c r="HEM69" s="87"/>
      <c r="HEN69" s="87"/>
      <c r="HEO69" s="87"/>
      <c r="HEP69" s="87"/>
      <c r="HEQ69" s="87"/>
      <c r="HER69" s="87"/>
      <c r="HES69" s="87"/>
      <c r="HET69" s="87"/>
      <c r="HEU69" s="87"/>
      <c r="HEV69" s="87"/>
      <c r="HEW69" s="87"/>
      <c r="HEX69" s="87"/>
      <c r="HEY69" s="87"/>
      <c r="HEZ69" s="87"/>
      <c r="HFA69" s="87"/>
      <c r="HFB69" s="87"/>
      <c r="HFC69" s="87"/>
      <c r="HFD69" s="87"/>
      <c r="HFE69" s="87"/>
      <c r="HFF69" s="87"/>
      <c r="HFG69" s="87"/>
      <c r="HFH69" s="87"/>
      <c r="HFI69" s="87"/>
      <c r="HFJ69" s="87"/>
      <c r="HFK69" s="87"/>
      <c r="HFL69" s="87"/>
      <c r="HFM69" s="87"/>
      <c r="HFN69" s="87"/>
      <c r="HFO69" s="87"/>
      <c r="HFP69" s="87"/>
      <c r="HFQ69" s="87"/>
      <c r="HFR69" s="87"/>
      <c r="HFS69" s="87"/>
      <c r="HFT69" s="87"/>
      <c r="HFU69" s="87"/>
      <c r="HFV69" s="87"/>
      <c r="HFW69" s="87"/>
      <c r="HFX69" s="87"/>
      <c r="HFY69" s="87"/>
      <c r="HFZ69" s="87"/>
      <c r="HGA69" s="87"/>
      <c r="HGB69" s="87"/>
      <c r="HGC69" s="87"/>
      <c r="HGD69" s="87"/>
      <c r="HGE69" s="87"/>
      <c r="HGF69" s="87"/>
      <c r="HGG69" s="87"/>
      <c r="HGH69" s="87"/>
      <c r="HGI69" s="87"/>
      <c r="HGJ69" s="87"/>
      <c r="HGK69" s="87"/>
      <c r="HGL69" s="87"/>
      <c r="HGM69" s="87"/>
      <c r="HGN69" s="87"/>
      <c r="HGO69" s="87"/>
      <c r="HGP69" s="87"/>
      <c r="HGQ69" s="87"/>
      <c r="HGR69" s="87"/>
      <c r="HGS69" s="87"/>
      <c r="HGT69" s="87"/>
      <c r="HGU69" s="87"/>
      <c r="HGV69" s="87"/>
      <c r="HGW69" s="87"/>
      <c r="HGX69" s="87"/>
      <c r="HGY69" s="87"/>
      <c r="HGZ69" s="87"/>
      <c r="HHA69" s="87"/>
      <c r="HHB69" s="87"/>
      <c r="HHC69" s="87"/>
      <c r="HHD69" s="87"/>
      <c r="HHE69" s="87"/>
      <c r="HHF69" s="87"/>
      <c r="HHG69" s="87"/>
      <c r="HHH69" s="87"/>
      <c r="HHI69" s="87"/>
      <c r="HHJ69" s="87"/>
      <c r="HHK69" s="87"/>
      <c r="HHL69" s="87"/>
      <c r="HHM69" s="87"/>
      <c r="HHN69" s="87"/>
      <c r="HHO69" s="87"/>
      <c r="HHP69" s="87"/>
      <c r="HHQ69" s="87"/>
      <c r="HHR69" s="87"/>
      <c r="HHS69" s="87"/>
      <c r="HHT69" s="87"/>
      <c r="HHU69" s="87"/>
      <c r="HHV69" s="87"/>
      <c r="HHW69" s="87"/>
      <c r="HHX69" s="87"/>
      <c r="HHY69" s="87"/>
      <c r="HHZ69" s="87"/>
      <c r="HIA69" s="87"/>
      <c r="HIB69" s="87"/>
      <c r="HIC69" s="87"/>
      <c r="HID69" s="87"/>
      <c r="HIE69" s="87"/>
      <c r="HIF69" s="87"/>
      <c r="HIG69" s="87"/>
      <c r="HIH69" s="87"/>
      <c r="HII69" s="87"/>
      <c r="HIJ69" s="87"/>
      <c r="HIK69" s="87"/>
      <c r="HIL69" s="87"/>
      <c r="HIM69" s="87"/>
      <c r="HIN69" s="87"/>
      <c r="HIO69" s="87"/>
      <c r="HIP69" s="87"/>
      <c r="HIQ69" s="87"/>
      <c r="HIR69" s="87"/>
      <c r="HIS69" s="87"/>
      <c r="HIT69" s="87"/>
      <c r="HIU69" s="87"/>
      <c r="HIV69" s="87"/>
      <c r="HIW69" s="87"/>
      <c r="HIX69" s="87"/>
      <c r="HIY69" s="87"/>
      <c r="HIZ69" s="87"/>
      <c r="HJA69" s="87"/>
      <c r="HJB69" s="87"/>
      <c r="HJC69" s="87"/>
      <c r="HJD69" s="87"/>
      <c r="HJE69" s="87"/>
      <c r="HJF69" s="87"/>
      <c r="HJG69" s="87"/>
      <c r="HJH69" s="87"/>
      <c r="HJI69" s="87"/>
      <c r="HJJ69" s="87"/>
      <c r="HJK69" s="87"/>
      <c r="HJL69" s="87"/>
      <c r="HJM69" s="87"/>
      <c r="HJN69" s="87"/>
      <c r="HJO69" s="87"/>
      <c r="HJP69" s="87"/>
      <c r="HJQ69" s="87"/>
      <c r="HJR69" s="87"/>
      <c r="HJS69" s="87"/>
      <c r="HJT69" s="87"/>
      <c r="HJU69" s="87"/>
      <c r="HJV69" s="87"/>
      <c r="HJW69" s="87"/>
      <c r="HJX69" s="87"/>
      <c r="HJY69" s="87"/>
      <c r="HJZ69" s="87"/>
      <c r="HKA69" s="87"/>
      <c r="HKB69" s="87"/>
      <c r="HKC69" s="87"/>
      <c r="HKD69" s="87"/>
      <c r="HKE69" s="87"/>
      <c r="HKF69" s="87"/>
      <c r="HKG69" s="87"/>
      <c r="HKH69" s="87"/>
      <c r="HKI69" s="87"/>
      <c r="HKJ69" s="87"/>
      <c r="HKK69" s="87"/>
      <c r="HKL69" s="87"/>
      <c r="HKM69" s="87"/>
      <c r="HKN69" s="87"/>
      <c r="HKO69" s="87"/>
      <c r="HKP69" s="87"/>
      <c r="HKQ69" s="87"/>
      <c r="HKR69" s="87"/>
      <c r="HKS69" s="87"/>
      <c r="HKT69" s="87"/>
      <c r="HKU69" s="87"/>
      <c r="HKV69" s="87"/>
      <c r="HKW69" s="87"/>
      <c r="HKX69" s="87"/>
      <c r="HKY69" s="87"/>
      <c r="HKZ69" s="87"/>
      <c r="HLA69" s="87"/>
      <c r="HLB69" s="87"/>
      <c r="HLC69" s="87"/>
      <c r="HLD69" s="87"/>
      <c r="HLE69" s="87"/>
      <c r="HLF69" s="87"/>
      <c r="HLG69" s="87"/>
      <c r="HLH69" s="87"/>
      <c r="HLI69" s="87"/>
      <c r="HLJ69" s="87"/>
      <c r="HLK69" s="87"/>
      <c r="HLL69" s="87"/>
      <c r="HLM69" s="87"/>
      <c r="HLN69" s="87"/>
      <c r="HLO69" s="87"/>
      <c r="HLP69" s="87"/>
      <c r="HLQ69" s="87"/>
      <c r="HLR69" s="87"/>
      <c r="HLS69" s="87"/>
      <c r="HLT69" s="87"/>
      <c r="HLU69" s="87"/>
      <c r="HLV69" s="87"/>
      <c r="HLW69" s="87"/>
      <c r="HLX69" s="87"/>
      <c r="HLY69" s="87"/>
      <c r="HLZ69" s="87"/>
      <c r="HMA69" s="87"/>
      <c r="HMB69" s="87"/>
      <c r="HMC69" s="87"/>
      <c r="HMD69" s="87"/>
      <c r="HME69" s="87"/>
      <c r="HMF69" s="87"/>
      <c r="HMG69" s="87"/>
      <c r="HMH69" s="87"/>
      <c r="HMI69" s="87"/>
      <c r="HMJ69" s="87"/>
      <c r="HMK69" s="87"/>
      <c r="HML69" s="87"/>
      <c r="HMM69" s="87"/>
      <c r="HMN69" s="87"/>
      <c r="HMO69" s="87"/>
      <c r="HMP69" s="87"/>
      <c r="HMQ69" s="87"/>
      <c r="HMR69" s="87"/>
      <c r="HMS69" s="87"/>
      <c r="HMT69" s="87"/>
      <c r="HMU69" s="87"/>
      <c r="HMV69" s="87"/>
      <c r="HMW69" s="87"/>
      <c r="HMX69" s="87"/>
      <c r="HMY69" s="87"/>
      <c r="HMZ69" s="87"/>
      <c r="HNA69" s="87"/>
      <c r="HNB69" s="87"/>
      <c r="HNC69" s="87"/>
      <c r="HND69" s="87"/>
      <c r="HNE69" s="87"/>
      <c r="HNF69" s="87"/>
      <c r="HNG69" s="87"/>
      <c r="HNH69" s="87"/>
      <c r="HNI69" s="87"/>
      <c r="HNJ69" s="87"/>
      <c r="HNK69" s="87"/>
      <c r="HNL69" s="87"/>
      <c r="HNM69" s="87"/>
      <c r="HNN69" s="87"/>
      <c r="HNO69" s="87"/>
      <c r="HNP69" s="87"/>
      <c r="HNQ69" s="87"/>
      <c r="HNR69" s="87"/>
      <c r="HNS69" s="87"/>
      <c r="HNT69" s="87"/>
      <c r="HNU69" s="87"/>
      <c r="HNV69" s="87"/>
      <c r="HNW69" s="87"/>
      <c r="HNX69" s="87"/>
      <c r="HNY69" s="87"/>
      <c r="HNZ69" s="87"/>
      <c r="HOA69" s="87"/>
      <c r="HOB69" s="87"/>
      <c r="HOC69" s="87"/>
      <c r="HOD69" s="87"/>
      <c r="HOE69" s="87"/>
      <c r="HOF69" s="87"/>
      <c r="HOG69" s="87"/>
      <c r="HOH69" s="87"/>
      <c r="HOI69" s="87"/>
      <c r="HOJ69" s="87"/>
      <c r="HOK69" s="87"/>
      <c r="HOL69" s="87"/>
      <c r="HOM69" s="87"/>
      <c r="HON69" s="87"/>
      <c r="HOO69" s="87"/>
      <c r="HOP69" s="87"/>
      <c r="HOQ69" s="87"/>
      <c r="HOR69" s="87"/>
      <c r="HOS69" s="87"/>
      <c r="HOT69" s="87"/>
      <c r="HOU69" s="87"/>
      <c r="HOV69" s="87"/>
      <c r="HOW69" s="87"/>
      <c r="HOX69" s="87"/>
      <c r="HOY69" s="87"/>
      <c r="HOZ69" s="87"/>
      <c r="HPA69" s="87"/>
      <c r="HPB69" s="87"/>
      <c r="HPC69" s="87"/>
      <c r="HPD69" s="87"/>
      <c r="HPE69" s="87"/>
      <c r="HPF69" s="87"/>
      <c r="HPG69" s="87"/>
      <c r="HPH69" s="87"/>
      <c r="HPI69" s="87"/>
      <c r="HPJ69" s="87"/>
      <c r="HPK69" s="87"/>
      <c r="HPL69" s="87"/>
      <c r="HPM69" s="87"/>
      <c r="HPN69" s="87"/>
      <c r="HPO69" s="87"/>
      <c r="HPP69" s="87"/>
      <c r="HPQ69" s="87"/>
      <c r="HPR69" s="87"/>
      <c r="HPS69" s="87"/>
      <c r="HPT69" s="87"/>
      <c r="HPU69" s="87"/>
      <c r="HPV69" s="87"/>
      <c r="HPW69" s="87"/>
      <c r="HPX69" s="87"/>
      <c r="HPY69" s="87"/>
      <c r="HPZ69" s="87"/>
      <c r="HQA69" s="87"/>
      <c r="HQB69" s="87"/>
      <c r="HQC69" s="87"/>
      <c r="HQD69" s="87"/>
      <c r="HQE69" s="87"/>
      <c r="HQF69" s="87"/>
      <c r="HQG69" s="87"/>
      <c r="HQH69" s="87"/>
      <c r="HQI69" s="87"/>
      <c r="HQJ69" s="87"/>
      <c r="HQK69" s="87"/>
      <c r="HQL69" s="87"/>
      <c r="HQM69" s="87"/>
      <c r="HQN69" s="87"/>
      <c r="HQO69" s="87"/>
      <c r="HQP69" s="87"/>
      <c r="HQQ69" s="87"/>
      <c r="HQR69" s="87"/>
      <c r="HQS69" s="87"/>
      <c r="HQT69" s="87"/>
      <c r="HQU69" s="87"/>
      <c r="HQV69" s="87"/>
      <c r="HQW69" s="87"/>
      <c r="HQX69" s="87"/>
      <c r="HQY69" s="87"/>
      <c r="HQZ69" s="87"/>
      <c r="HRA69" s="87"/>
      <c r="HRB69" s="87"/>
      <c r="HRC69" s="87"/>
      <c r="HRD69" s="87"/>
      <c r="HRE69" s="87"/>
      <c r="HRF69" s="87"/>
      <c r="HRG69" s="87"/>
      <c r="HRH69" s="87"/>
      <c r="HRI69" s="87"/>
      <c r="HRJ69" s="87"/>
      <c r="HRK69" s="87"/>
      <c r="HRL69" s="87"/>
      <c r="HRM69" s="87"/>
      <c r="HRN69" s="87"/>
      <c r="HRO69" s="87"/>
      <c r="HRP69" s="87"/>
      <c r="HRQ69" s="87"/>
      <c r="HRR69" s="87"/>
      <c r="HRS69" s="87"/>
      <c r="HRT69" s="87"/>
      <c r="HRU69" s="87"/>
      <c r="HRV69" s="87"/>
      <c r="HRW69" s="87"/>
      <c r="HRX69" s="87"/>
      <c r="HRY69" s="87"/>
      <c r="HRZ69" s="87"/>
      <c r="HSA69" s="87"/>
      <c r="HSB69" s="87"/>
      <c r="HSC69" s="87"/>
      <c r="HSD69" s="87"/>
      <c r="HSE69" s="87"/>
      <c r="HSF69" s="87"/>
      <c r="HSG69" s="87"/>
      <c r="HSH69" s="87"/>
      <c r="HSI69" s="87"/>
      <c r="HSJ69" s="87"/>
      <c r="HSK69" s="87"/>
      <c r="HSL69" s="87"/>
      <c r="HSM69" s="87"/>
      <c r="HSN69" s="87"/>
      <c r="HSO69" s="87"/>
      <c r="HSP69" s="87"/>
      <c r="HSQ69" s="87"/>
      <c r="HSR69" s="87"/>
      <c r="HSS69" s="87"/>
      <c r="HST69" s="87"/>
      <c r="HSU69" s="87"/>
      <c r="HSV69" s="87"/>
      <c r="HSW69" s="87"/>
      <c r="HSX69" s="87"/>
      <c r="HSY69" s="87"/>
      <c r="HSZ69" s="87"/>
      <c r="HTA69" s="87"/>
      <c r="HTB69" s="87"/>
      <c r="HTC69" s="87"/>
      <c r="HTD69" s="87"/>
      <c r="HTE69" s="87"/>
      <c r="HTF69" s="87"/>
      <c r="HTG69" s="87"/>
      <c r="HTH69" s="87"/>
      <c r="HTI69" s="87"/>
      <c r="HTJ69" s="87"/>
      <c r="HTK69" s="87"/>
      <c r="HTL69" s="87"/>
      <c r="HTM69" s="87"/>
      <c r="HTN69" s="87"/>
      <c r="HTO69" s="87"/>
      <c r="HTP69" s="87"/>
      <c r="HTQ69" s="87"/>
      <c r="HTR69" s="87"/>
      <c r="HTS69" s="87"/>
      <c r="HTT69" s="87"/>
      <c r="HTU69" s="87"/>
      <c r="HTV69" s="87"/>
      <c r="HTW69" s="87"/>
      <c r="HTX69" s="87"/>
      <c r="HTY69" s="87"/>
      <c r="HTZ69" s="87"/>
      <c r="HUA69" s="87"/>
      <c r="HUB69" s="87"/>
      <c r="HUC69" s="87"/>
      <c r="HUD69" s="87"/>
      <c r="HUE69" s="87"/>
      <c r="HUF69" s="87"/>
      <c r="HUG69" s="87"/>
      <c r="HUH69" s="87"/>
      <c r="HUI69" s="87"/>
      <c r="HUJ69" s="87"/>
      <c r="HUK69" s="87"/>
      <c r="HUL69" s="87"/>
      <c r="HUM69" s="87"/>
      <c r="HUN69" s="87"/>
      <c r="HUO69" s="87"/>
      <c r="HUP69" s="87"/>
      <c r="HUQ69" s="87"/>
      <c r="HUR69" s="87"/>
      <c r="HUS69" s="87"/>
      <c r="HUT69" s="87"/>
      <c r="HUU69" s="87"/>
      <c r="HUV69" s="87"/>
      <c r="HUW69" s="87"/>
      <c r="HUX69" s="87"/>
      <c r="HUY69" s="87"/>
      <c r="HUZ69" s="87"/>
      <c r="HVA69" s="87"/>
      <c r="HVB69" s="87"/>
      <c r="HVC69" s="87"/>
      <c r="HVD69" s="87"/>
      <c r="HVE69" s="87"/>
      <c r="HVF69" s="87"/>
      <c r="HVG69" s="87"/>
      <c r="HVH69" s="87"/>
      <c r="HVI69" s="87"/>
      <c r="HVJ69" s="87"/>
      <c r="HVK69" s="87"/>
      <c r="HVL69" s="87"/>
      <c r="HVM69" s="87"/>
      <c r="HVN69" s="87"/>
      <c r="HVO69" s="87"/>
      <c r="HVP69" s="87"/>
      <c r="HVQ69" s="87"/>
      <c r="HVR69" s="87"/>
      <c r="HVS69" s="87"/>
      <c r="HVT69" s="87"/>
      <c r="HVU69" s="87"/>
      <c r="HVV69" s="87"/>
      <c r="HVW69" s="87"/>
      <c r="HVX69" s="87"/>
      <c r="HVY69" s="87"/>
      <c r="HVZ69" s="87"/>
      <c r="HWA69" s="87"/>
      <c r="HWB69" s="87"/>
      <c r="HWC69" s="87"/>
      <c r="HWD69" s="87"/>
      <c r="HWE69" s="87"/>
      <c r="HWF69" s="87"/>
      <c r="HWG69" s="87"/>
      <c r="HWH69" s="87"/>
      <c r="HWI69" s="87"/>
      <c r="HWJ69" s="87"/>
      <c r="HWK69" s="87"/>
      <c r="HWL69" s="87"/>
      <c r="HWM69" s="87"/>
      <c r="HWN69" s="87"/>
      <c r="HWO69" s="87"/>
      <c r="HWP69" s="87"/>
      <c r="HWQ69" s="87"/>
      <c r="HWR69" s="87"/>
      <c r="HWS69" s="87"/>
      <c r="HWT69" s="87"/>
      <c r="HWU69" s="87"/>
      <c r="HWV69" s="87"/>
      <c r="HWW69" s="87"/>
      <c r="HWX69" s="87"/>
      <c r="HWY69" s="87"/>
      <c r="HWZ69" s="87"/>
      <c r="HXA69" s="87"/>
      <c r="HXB69" s="87"/>
      <c r="HXC69" s="87"/>
      <c r="HXD69" s="87"/>
      <c r="HXE69" s="87"/>
      <c r="HXF69" s="87"/>
      <c r="HXG69" s="87"/>
      <c r="HXH69" s="87"/>
      <c r="HXI69" s="87"/>
      <c r="HXJ69" s="87"/>
      <c r="HXK69" s="87"/>
      <c r="HXL69" s="87"/>
      <c r="HXM69" s="87"/>
      <c r="HXN69" s="87"/>
      <c r="HXO69" s="87"/>
      <c r="HXP69" s="87"/>
      <c r="HXQ69" s="87"/>
      <c r="HXR69" s="87"/>
      <c r="HXS69" s="87"/>
      <c r="HXT69" s="87"/>
      <c r="HXU69" s="87"/>
      <c r="HXV69" s="87"/>
      <c r="HXW69" s="87"/>
      <c r="HXX69" s="87"/>
      <c r="HXY69" s="87"/>
      <c r="HXZ69" s="87"/>
      <c r="HYA69" s="87"/>
      <c r="HYB69" s="87"/>
      <c r="HYC69" s="87"/>
      <c r="HYD69" s="87"/>
      <c r="HYE69" s="87"/>
      <c r="HYF69" s="87"/>
      <c r="HYG69" s="87"/>
      <c r="HYH69" s="87"/>
      <c r="HYI69" s="87"/>
      <c r="HYJ69" s="87"/>
      <c r="HYK69" s="87"/>
      <c r="HYL69" s="87"/>
      <c r="HYM69" s="87"/>
      <c r="HYN69" s="87"/>
      <c r="HYO69" s="87"/>
      <c r="HYP69" s="87"/>
      <c r="HYQ69" s="87"/>
      <c r="HYR69" s="87"/>
      <c r="HYS69" s="87"/>
      <c r="HYT69" s="87"/>
      <c r="HYU69" s="87"/>
      <c r="HYV69" s="87"/>
      <c r="HYW69" s="87"/>
      <c r="HYX69" s="87"/>
      <c r="HYY69" s="87"/>
      <c r="HYZ69" s="87"/>
      <c r="HZA69" s="87"/>
      <c r="HZB69" s="87"/>
      <c r="HZC69" s="87"/>
      <c r="HZD69" s="87"/>
      <c r="HZE69" s="87"/>
      <c r="HZF69" s="87"/>
      <c r="HZG69" s="87"/>
      <c r="HZH69" s="87"/>
      <c r="HZI69" s="87"/>
      <c r="HZJ69" s="87"/>
      <c r="HZK69" s="87"/>
      <c r="HZL69" s="87"/>
      <c r="HZM69" s="87"/>
      <c r="HZN69" s="87"/>
      <c r="HZO69" s="87"/>
      <c r="HZP69" s="87"/>
      <c r="HZQ69" s="87"/>
      <c r="HZR69" s="87"/>
      <c r="HZS69" s="87"/>
      <c r="HZT69" s="87"/>
      <c r="HZU69" s="87"/>
      <c r="HZV69" s="87"/>
      <c r="HZW69" s="87"/>
      <c r="HZX69" s="87"/>
      <c r="HZY69" s="87"/>
      <c r="HZZ69" s="87"/>
      <c r="IAA69" s="87"/>
      <c r="IAB69" s="87"/>
      <c r="IAC69" s="87"/>
      <c r="IAD69" s="87"/>
      <c r="IAE69" s="87"/>
      <c r="IAF69" s="87"/>
      <c r="IAG69" s="87"/>
      <c r="IAH69" s="87"/>
      <c r="IAI69" s="87"/>
      <c r="IAJ69" s="87"/>
      <c r="IAK69" s="87"/>
      <c r="IAL69" s="87"/>
      <c r="IAM69" s="87"/>
      <c r="IAN69" s="87"/>
      <c r="IAO69" s="87"/>
      <c r="IAP69" s="87"/>
      <c r="IAQ69" s="87"/>
      <c r="IAR69" s="87"/>
      <c r="IAS69" s="87"/>
      <c r="IAT69" s="87"/>
      <c r="IAU69" s="87"/>
      <c r="IAV69" s="87"/>
      <c r="IAW69" s="87"/>
      <c r="IAX69" s="87"/>
      <c r="IAY69" s="87"/>
      <c r="IAZ69" s="87"/>
      <c r="IBA69" s="87"/>
      <c r="IBB69" s="87"/>
      <c r="IBC69" s="87"/>
      <c r="IBD69" s="87"/>
      <c r="IBE69" s="87"/>
      <c r="IBF69" s="87"/>
      <c r="IBG69" s="87"/>
      <c r="IBH69" s="87"/>
      <c r="IBI69" s="87"/>
      <c r="IBJ69" s="87"/>
      <c r="IBK69" s="87"/>
      <c r="IBL69" s="87"/>
      <c r="IBM69" s="87"/>
      <c r="IBN69" s="87"/>
      <c r="IBO69" s="87"/>
      <c r="IBP69" s="87"/>
      <c r="IBQ69" s="87"/>
      <c r="IBR69" s="87"/>
      <c r="IBS69" s="87"/>
      <c r="IBT69" s="87"/>
      <c r="IBU69" s="87"/>
      <c r="IBV69" s="87"/>
      <c r="IBW69" s="87"/>
      <c r="IBX69" s="87"/>
      <c r="IBY69" s="87"/>
      <c r="IBZ69" s="87"/>
      <c r="ICA69" s="87"/>
      <c r="ICB69" s="87"/>
      <c r="ICC69" s="87"/>
      <c r="ICD69" s="87"/>
      <c r="ICE69" s="87"/>
      <c r="ICF69" s="87"/>
      <c r="ICG69" s="87"/>
      <c r="ICH69" s="87"/>
      <c r="ICI69" s="87"/>
      <c r="ICJ69" s="87"/>
      <c r="ICK69" s="87"/>
      <c r="ICL69" s="87"/>
      <c r="ICM69" s="87"/>
      <c r="ICN69" s="87"/>
      <c r="ICO69" s="87"/>
      <c r="ICP69" s="87"/>
      <c r="ICQ69" s="87"/>
      <c r="ICR69" s="87"/>
      <c r="ICS69" s="87"/>
      <c r="ICT69" s="87"/>
      <c r="ICU69" s="87"/>
      <c r="ICV69" s="87"/>
      <c r="ICW69" s="87"/>
      <c r="ICX69" s="87"/>
      <c r="ICY69" s="87"/>
      <c r="ICZ69" s="87"/>
      <c r="IDA69" s="87"/>
      <c r="IDB69" s="87"/>
      <c r="IDC69" s="87"/>
      <c r="IDD69" s="87"/>
      <c r="IDE69" s="87"/>
      <c r="IDF69" s="87"/>
      <c r="IDG69" s="87"/>
      <c r="IDH69" s="87"/>
      <c r="IDI69" s="87"/>
      <c r="IDJ69" s="87"/>
      <c r="IDK69" s="87"/>
      <c r="IDL69" s="87"/>
      <c r="IDM69" s="87"/>
      <c r="IDN69" s="87"/>
      <c r="IDO69" s="87"/>
      <c r="IDP69" s="87"/>
      <c r="IDQ69" s="87"/>
      <c r="IDR69" s="87"/>
      <c r="IDS69" s="87"/>
      <c r="IDT69" s="87"/>
      <c r="IDU69" s="87"/>
      <c r="IDV69" s="87"/>
      <c r="IDW69" s="87"/>
      <c r="IDX69" s="87"/>
      <c r="IDY69" s="87"/>
      <c r="IDZ69" s="87"/>
      <c r="IEA69" s="87"/>
      <c r="IEB69" s="87"/>
      <c r="IEC69" s="87"/>
      <c r="IED69" s="87"/>
      <c r="IEE69" s="87"/>
      <c r="IEF69" s="87"/>
      <c r="IEG69" s="87"/>
      <c r="IEH69" s="87"/>
      <c r="IEI69" s="87"/>
      <c r="IEJ69" s="87"/>
      <c r="IEK69" s="87"/>
      <c r="IEL69" s="87"/>
      <c r="IEM69" s="87"/>
      <c r="IEN69" s="87"/>
      <c r="IEO69" s="87"/>
      <c r="IEP69" s="87"/>
      <c r="IEQ69" s="87"/>
      <c r="IER69" s="87"/>
      <c r="IES69" s="87"/>
      <c r="IET69" s="87"/>
      <c r="IEU69" s="87"/>
      <c r="IEV69" s="87"/>
      <c r="IEW69" s="87"/>
      <c r="IEX69" s="87"/>
      <c r="IEY69" s="87"/>
      <c r="IEZ69" s="87"/>
      <c r="IFA69" s="87"/>
      <c r="IFB69" s="87"/>
      <c r="IFC69" s="87"/>
      <c r="IFD69" s="87"/>
      <c r="IFE69" s="87"/>
      <c r="IFF69" s="87"/>
      <c r="IFG69" s="87"/>
      <c r="IFH69" s="87"/>
      <c r="IFI69" s="87"/>
      <c r="IFJ69" s="87"/>
      <c r="IFK69" s="87"/>
      <c r="IFL69" s="87"/>
      <c r="IFM69" s="87"/>
      <c r="IFN69" s="87"/>
      <c r="IFO69" s="87"/>
      <c r="IFP69" s="87"/>
      <c r="IFQ69" s="87"/>
      <c r="IFR69" s="87"/>
      <c r="IFS69" s="87"/>
      <c r="IFT69" s="87"/>
      <c r="IFU69" s="87"/>
      <c r="IFV69" s="87"/>
      <c r="IFW69" s="87"/>
      <c r="IFX69" s="87"/>
      <c r="IFY69" s="87"/>
      <c r="IFZ69" s="87"/>
      <c r="IGA69" s="87"/>
      <c r="IGB69" s="87"/>
      <c r="IGC69" s="87"/>
      <c r="IGD69" s="87"/>
      <c r="IGE69" s="87"/>
      <c r="IGF69" s="87"/>
      <c r="IGG69" s="87"/>
      <c r="IGH69" s="87"/>
      <c r="IGI69" s="87"/>
      <c r="IGJ69" s="87"/>
      <c r="IGK69" s="87"/>
      <c r="IGL69" s="87"/>
      <c r="IGM69" s="87"/>
      <c r="IGN69" s="87"/>
      <c r="IGO69" s="87"/>
      <c r="IGP69" s="87"/>
      <c r="IGQ69" s="87"/>
      <c r="IGR69" s="87"/>
      <c r="IGS69" s="87"/>
      <c r="IGT69" s="87"/>
      <c r="IGU69" s="87"/>
      <c r="IGV69" s="87"/>
      <c r="IGW69" s="87"/>
      <c r="IGX69" s="87"/>
      <c r="IGY69" s="87"/>
      <c r="IGZ69" s="87"/>
      <c r="IHA69" s="87"/>
      <c r="IHB69" s="87"/>
      <c r="IHC69" s="87"/>
      <c r="IHD69" s="87"/>
      <c r="IHE69" s="87"/>
      <c r="IHF69" s="87"/>
      <c r="IHG69" s="87"/>
      <c r="IHH69" s="87"/>
      <c r="IHI69" s="87"/>
      <c r="IHJ69" s="87"/>
      <c r="IHK69" s="87"/>
      <c r="IHL69" s="87"/>
      <c r="IHM69" s="87"/>
      <c r="IHN69" s="87"/>
      <c r="IHO69" s="87"/>
      <c r="IHP69" s="87"/>
      <c r="IHQ69" s="87"/>
      <c r="IHR69" s="87"/>
      <c r="IHS69" s="87"/>
      <c r="IHT69" s="87"/>
      <c r="IHU69" s="87"/>
      <c r="IHV69" s="87"/>
      <c r="IHW69" s="87"/>
      <c r="IHX69" s="87"/>
      <c r="IHY69" s="87"/>
      <c r="IHZ69" s="87"/>
      <c r="IIA69" s="87"/>
      <c r="IIB69" s="87"/>
      <c r="IIC69" s="87"/>
      <c r="IID69" s="87"/>
      <c r="IIE69" s="87"/>
      <c r="IIF69" s="87"/>
      <c r="IIG69" s="87"/>
      <c r="IIH69" s="87"/>
      <c r="III69" s="87"/>
      <c r="IIJ69" s="87"/>
      <c r="IIK69" s="87"/>
      <c r="IIL69" s="87"/>
      <c r="IIM69" s="87"/>
      <c r="IIN69" s="87"/>
      <c r="IIO69" s="87"/>
      <c r="IIP69" s="87"/>
      <c r="IIQ69" s="87"/>
      <c r="IIR69" s="87"/>
      <c r="IIS69" s="87"/>
      <c r="IIT69" s="87"/>
      <c r="IIU69" s="87"/>
      <c r="IIV69" s="87"/>
      <c r="IIW69" s="87"/>
      <c r="IIX69" s="87"/>
      <c r="IIY69" s="87"/>
      <c r="IIZ69" s="87"/>
      <c r="IJA69" s="87"/>
      <c r="IJB69" s="87"/>
      <c r="IJC69" s="87"/>
      <c r="IJD69" s="87"/>
      <c r="IJE69" s="87"/>
      <c r="IJF69" s="87"/>
      <c r="IJG69" s="87"/>
      <c r="IJH69" s="87"/>
      <c r="IJI69" s="87"/>
      <c r="IJJ69" s="87"/>
      <c r="IJK69" s="87"/>
      <c r="IJL69" s="87"/>
      <c r="IJM69" s="87"/>
      <c r="IJN69" s="87"/>
      <c r="IJO69" s="87"/>
      <c r="IJP69" s="87"/>
      <c r="IJQ69" s="87"/>
      <c r="IJR69" s="87"/>
      <c r="IJS69" s="87"/>
      <c r="IJT69" s="87"/>
      <c r="IJU69" s="87"/>
      <c r="IJV69" s="87"/>
      <c r="IJW69" s="87"/>
      <c r="IJX69" s="87"/>
      <c r="IJY69" s="87"/>
      <c r="IJZ69" s="87"/>
      <c r="IKA69" s="87"/>
      <c r="IKB69" s="87"/>
      <c r="IKC69" s="87"/>
      <c r="IKD69" s="87"/>
      <c r="IKE69" s="87"/>
      <c r="IKF69" s="87"/>
      <c r="IKG69" s="87"/>
      <c r="IKH69" s="87"/>
      <c r="IKI69" s="87"/>
      <c r="IKJ69" s="87"/>
      <c r="IKK69" s="87"/>
      <c r="IKL69" s="87"/>
      <c r="IKM69" s="87"/>
      <c r="IKN69" s="87"/>
      <c r="IKO69" s="87"/>
      <c r="IKP69" s="87"/>
      <c r="IKQ69" s="87"/>
      <c r="IKR69" s="87"/>
      <c r="IKS69" s="87"/>
      <c r="IKT69" s="87"/>
      <c r="IKU69" s="87"/>
      <c r="IKV69" s="87"/>
      <c r="IKW69" s="87"/>
      <c r="IKX69" s="87"/>
      <c r="IKY69" s="87"/>
      <c r="IKZ69" s="87"/>
      <c r="ILA69" s="87"/>
      <c r="ILB69" s="87"/>
      <c r="ILC69" s="87"/>
      <c r="ILD69" s="87"/>
      <c r="ILE69" s="87"/>
      <c r="ILF69" s="87"/>
      <c r="ILG69" s="87"/>
      <c r="ILH69" s="87"/>
      <c r="ILI69" s="87"/>
      <c r="ILJ69" s="87"/>
      <c r="ILK69" s="87"/>
      <c r="ILL69" s="87"/>
      <c r="ILM69" s="87"/>
      <c r="ILN69" s="87"/>
      <c r="ILO69" s="87"/>
      <c r="ILP69" s="87"/>
      <c r="ILQ69" s="87"/>
      <c r="ILR69" s="87"/>
      <c r="ILS69" s="87"/>
      <c r="ILT69" s="87"/>
      <c r="ILU69" s="87"/>
      <c r="ILV69" s="87"/>
      <c r="ILW69" s="87"/>
      <c r="ILX69" s="87"/>
      <c r="ILY69" s="87"/>
      <c r="ILZ69" s="87"/>
      <c r="IMA69" s="87"/>
      <c r="IMB69" s="87"/>
      <c r="IMC69" s="87"/>
      <c r="IMD69" s="87"/>
      <c r="IME69" s="87"/>
      <c r="IMF69" s="87"/>
      <c r="IMG69" s="87"/>
      <c r="IMH69" s="87"/>
      <c r="IMI69" s="87"/>
      <c r="IMJ69" s="87"/>
      <c r="IMK69" s="87"/>
      <c r="IML69" s="87"/>
      <c r="IMM69" s="87"/>
      <c r="IMN69" s="87"/>
      <c r="IMO69" s="87"/>
      <c r="IMP69" s="87"/>
      <c r="IMQ69" s="87"/>
      <c r="IMR69" s="87"/>
      <c r="IMS69" s="87"/>
      <c r="IMT69" s="87"/>
      <c r="IMU69" s="87"/>
      <c r="IMV69" s="87"/>
      <c r="IMW69" s="87"/>
      <c r="IMX69" s="87"/>
      <c r="IMY69" s="87"/>
      <c r="IMZ69" s="87"/>
      <c r="INA69" s="87"/>
      <c r="INB69" s="87"/>
      <c r="INC69" s="87"/>
      <c r="IND69" s="87"/>
      <c r="INE69" s="87"/>
      <c r="INF69" s="87"/>
      <c r="ING69" s="87"/>
      <c r="INH69" s="87"/>
      <c r="INI69" s="87"/>
      <c r="INJ69" s="87"/>
      <c r="INK69" s="87"/>
      <c r="INL69" s="87"/>
      <c r="INM69" s="87"/>
      <c r="INN69" s="87"/>
      <c r="INO69" s="87"/>
      <c r="INP69" s="87"/>
      <c r="INQ69" s="87"/>
      <c r="INR69" s="87"/>
      <c r="INS69" s="87"/>
      <c r="INT69" s="87"/>
      <c r="INU69" s="87"/>
      <c r="INV69" s="87"/>
      <c r="INW69" s="87"/>
      <c r="INX69" s="87"/>
      <c r="INY69" s="87"/>
      <c r="INZ69" s="87"/>
      <c r="IOA69" s="87"/>
      <c r="IOB69" s="87"/>
      <c r="IOC69" s="87"/>
      <c r="IOD69" s="87"/>
      <c r="IOE69" s="87"/>
      <c r="IOF69" s="87"/>
      <c r="IOG69" s="87"/>
      <c r="IOH69" s="87"/>
      <c r="IOI69" s="87"/>
      <c r="IOJ69" s="87"/>
      <c r="IOK69" s="87"/>
      <c r="IOL69" s="87"/>
      <c r="IOM69" s="87"/>
      <c r="ION69" s="87"/>
      <c r="IOO69" s="87"/>
      <c r="IOP69" s="87"/>
      <c r="IOQ69" s="87"/>
      <c r="IOR69" s="87"/>
      <c r="IOS69" s="87"/>
      <c r="IOT69" s="87"/>
      <c r="IOU69" s="87"/>
      <c r="IOV69" s="87"/>
      <c r="IOW69" s="87"/>
      <c r="IOX69" s="87"/>
      <c r="IOY69" s="87"/>
      <c r="IOZ69" s="87"/>
      <c r="IPA69" s="87"/>
      <c r="IPB69" s="87"/>
      <c r="IPC69" s="87"/>
      <c r="IPD69" s="87"/>
      <c r="IPE69" s="87"/>
      <c r="IPF69" s="87"/>
      <c r="IPG69" s="87"/>
      <c r="IPH69" s="87"/>
      <c r="IPI69" s="87"/>
      <c r="IPJ69" s="87"/>
      <c r="IPK69" s="87"/>
      <c r="IPL69" s="87"/>
      <c r="IPM69" s="87"/>
      <c r="IPN69" s="87"/>
      <c r="IPO69" s="87"/>
      <c r="IPP69" s="87"/>
      <c r="IPQ69" s="87"/>
      <c r="IPR69" s="87"/>
      <c r="IPS69" s="87"/>
      <c r="IPT69" s="87"/>
      <c r="IPU69" s="87"/>
      <c r="IPV69" s="87"/>
      <c r="IPW69" s="87"/>
      <c r="IPX69" s="87"/>
      <c r="IPY69" s="87"/>
      <c r="IPZ69" s="87"/>
      <c r="IQA69" s="87"/>
      <c r="IQB69" s="87"/>
      <c r="IQC69" s="87"/>
      <c r="IQD69" s="87"/>
      <c r="IQE69" s="87"/>
      <c r="IQF69" s="87"/>
      <c r="IQG69" s="87"/>
      <c r="IQH69" s="87"/>
      <c r="IQI69" s="87"/>
      <c r="IQJ69" s="87"/>
      <c r="IQK69" s="87"/>
      <c r="IQL69" s="87"/>
      <c r="IQM69" s="87"/>
      <c r="IQN69" s="87"/>
      <c r="IQO69" s="87"/>
      <c r="IQP69" s="87"/>
      <c r="IQQ69" s="87"/>
      <c r="IQR69" s="87"/>
      <c r="IQS69" s="87"/>
      <c r="IQT69" s="87"/>
      <c r="IQU69" s="87"/>
      <c r="IQV69" s="87"/>
      <c r="IQW69" s="87"/>
      <c r="IQX69" s="87"/>
      <c r="IQY69" s="87"/>
      <c r="IQZ69" s="87"/>
      <c r="IRA69" s="87"/>
      <c r="IRB69" s="87"/>
      <c r="IRC69" s="87"/>
      <c r="IRD69" s="87"/>
      <c r="IRE69" s="87"/>
      <c r="IRF69" s="87"/>
      <c r="IRG69" s="87"/>
      <c r="IRH69" s="87"/>
      <c r="IRI69" s="87"/>
      <c r="IRJ69" s="87"/>
      <c r="IRK69" s="87"/>
      <c r="IRL69" s="87"/>
      <c r="IRM69" s="87"/>
      <c r="IRN69" s="87"/>
      <c r="IRO69" s="87"/>
      <c r="IRP69" s="87"/>
      <c r="IRQ69" s="87"/>
      <c r="IRR69" s="87"/>
      <c r="IRS69" s="87"/>
      <c r="IRT69" s="87"/>
      <c r="IRU69" s="87"/>
      <c r="IRV69" s="87"/>
      <c r="IRW69" s="87"/>
      <c r="IRX69" s="87"/>
      <c r="IRY69" s="87"/>
      <c r="IRZ69" s="87"/>
      <c r="ISA69" s="87"/>
      <c r="ISB69" s="87"/>
      <c r="ISC69" s="87"/>
      <c r="ISD69" s="87"/>
      <c r="ISE69" s="87"/>
      <c r="ISF69" s="87"/>
      <c r="ISG69" s="87"/>
      <c r="ISH69" s="87"/>
      <c r="ISI69" s="87"/>
      <c r="ISJ69" s="87"/>
      <c r="ISK69" s="87"/>
      <c r="ISL69" s="87"/>
      <c r="ISM69" s="87"/>
      <c r="ISN69" s="87"/>
      <c r="ISO69" s="87"/>
      <c r="ISP69" s="87"/>
      <c r="ISQ69" s="87"/>
      <c r="ISR69" s="87"/>
      <c r="ISS69" s="87"/>
      <c r="IST69" s="87"/>
      <c r="ISU69" s="87"/>
      <c r="ISV69" s="87"/>
      <c r="ISW69" s="87"/>
      <c r="ISX69" s="87"/>
      <c r="ISY69" s="87"/>
      <c r="ISZ69" s="87"/>
      <c r="ITA69" s="87"/>
      <c r="ITB69" s="87"/>
      <c r="ITC69" s="87"/>
      <c r="ITD69" s="87"/>
      <c r="ITE69" s="87"/>
      <c r="ITF69" s="87"/>
      <c r="ITG69" s="87"/>
      <c r="ITH69" s="87"/>
      <c r="ITI69" s="87"/>
      <c r="ITJ69" s="87"/>
      <c r="ITK69" s="87"/>
      <c r="ITL69" s="87"/>
      <c r="ITM69" s="87"/>
      <c r="ITN69" s="87"/>
      <c r="ITO69" s="87"/>
      <c r="ITP69" s="87"/>
      <c r="ITQ69" s="87"/>
      <c r="ITR69" s="87"/>
      <c r="ITS69" s="87"/>
      <c r="ITT69" s="87"/>
      <c r="ITU69" s="87"/>
      <c r="ITV69" s="87"/>
      <c r="ITW69" s="87"/>
      <c r="ITX69" s="87"/>
      <c r="ITY69" s="87"/>
      <c r="ITZ69" s="87"/>
      <c r="IUA69" s="87"/>
      <c r="IUB69" s="87"/>
      <c r="IUC69" s="87"/>
      <c r="IUD69" s="87"/>
      <c r="IUE69" s="87"/>
      <c r="IUF69" s="87"/>
      <c r="IUG69" s="87"/>
      <c r="IUH69" s="87"/>
      <c r="IUI69" s="87"/>
      <c r="IUJ69" s="87"/>
      <c r="IUK69" s="87"/>
      <c r="IUL69" s="87"/>
      <c r="IUM69" s="87"/>
      <c r="IUN69" s="87"/>
      <c r="IUO69" s="87"/>
      <c r="IUP69" s="87"/>
      <c r="IUQ69" s="87"/>
      <c r="IUR69" s="87"/>
      <c r="IUS69" s="87"/>
      <c r="IUT69" s="87"/>
      <c r="IUU69" s="87"/>
      <c r="IUV69" s="87"/>
      <c r="IUW69" s="87"/>
      <c r="IUX69" s="87"/>
      <c r="IUY69" s="87"/>
      <c r="IUZ69" s="87"/>
      <c r="IVA69" s="87"/>
      <c r="IVB69" s="87"/>
      <c r="IVC69" s="87"/>
      <c r="IVD69" s="87"/>
      <c r="IVE69" s="87"/>
      <c r="IVF69" s="87"/>
      <c r="IVG69" s="87"/>
      <c r="IVH69" s="87"/>
      <c r="IVI69" s="87"/>
      <c r="IVJ69" s="87"/>
      <c r="IVK69" s="87"/>
      <c r="IVL69" s="87"/>
      <c r="IVM69" s="87"/>
      <c r="IVN69" s="87"/>
      <c r="IVO69" s="87"/>
      <c r="IVP69" s="87"/>
      <c r="IVQ69" s="87"/>
      <c r="IVR69" s="87"/>
      <c r="IVS69" s="87"/>
      <c r="IVT69" s="87"/>
      <c r="IVU69" s="87"/>
      <c r="IVV69" s="87"/>
      <c r="IVW69" s="87"/>
      <c r="IVX69" s="87"/>
      <c r="IVY69" s="87"/>
      <c r="IVZ69" s="87"/>
      <c r="IWA69" s="87"/>
      <c r="IWB69" s="87"/>
      <c r="IWC69" s="87"/>
      <c r="IWD69" s="87"/>
      <c r="IWE69" s="87"/>
      <c r="IWF69" s="87"/>
      <c r="IWG69" s="87"/>
      <c r="IWH69" s="87"/>
      <c r="IWI69" s="87"/>
      <c r="IWJ69" s="87"/>
      <c r="IWK69" s="87"/>
      <c r="IWL69" s="87"/>
      <c r="IWM69" s="87"/>
      <c r="IWN69" s="87"/>
      <c r="IWO69" s="87"/>
      <c r="IWP69" s="87"/>
      <c r="IWQ69" s="87"/>
      <c r="IWR69" s="87"/>
      <c r="IWS69" s="87"/>
      <c r="IWT69" s="87"/>
      <c r="IWU69" s="87"/>
      <c r="IWV69" s="87"/>
      <c r="IWW69" s="87"/>
      <c r="IWX69" s="87"/>
      <c r="IWY69" s="87"/>
      <c r="IWZ69" s="87"/>
      <c r="IXA69" s="87"/>
      <c r="IXB69" s="87"/>
      <c r="IXC69" s="87"/>
      <c r="IXD69" s="87"/>
      <c r="IXE69" s="87"/>
      <c r="IXF69" s="87"/>
      <c r="IXG69" s="87"/>
      <c r="IXH69" s="87"/>
      <c r="IXI69" s="87"/>
      <c r="IXJ69" s="87"/>
      <c r="IXK69" s="87"/>
      <c r="IXL69" s="87"/>
      <c r="IXM69" s="87"/>
      <c r="IXN69" s="87"/>
      <c r="IXO69" s="87"/>
      <c r="IXP69" s="87"/>
      <c r="IXQ69" s="87"/>
      <c r="IXR69" s="87"/>
      <c r="IXS69" s="87"/>
      <c r="IXT69" s="87"/>
      <c r="IXU69" s="87"/>
      <c r="IXV69" s="87"/>
      <c r="IXW69" s="87"/>
      <c r="IXX69" s="87"/>
      <c r="IXY69" s="87"/>
      <c r="IXZ69" s="87"/>
      <c r="IYA69" s="87"/>
      <c r="IYB69" s="87"/>
      <c r="IYC69" s="87"/>
      <c r="IYD69" s="87"/>
      <c r="IYE69" s="87"/>
      <c r="IYF69" s="87"/>
      <c r="IYG69" s="87"/>
      <c r="IYH69" s="87"/>
      <c r="IYI69" s="87"/>
      <c r="IYJ69" s="87"/>
      <c r="IYK69" s="87"/>
      <c r="IYL69" s="87"/>
      <c r="IYM69" s="87"/>
      <c r="IYN69" s="87"/>
      <c r="IYO69" s="87"/>
      <c r="IYP69" s="87"/>
      <c r="IYQ69" s="87"/>
      <c r="IYR69" s="87"/>
      <c r="IYS69" s="87"/>
      <c r="IYT69" s="87"/>
      <c r="IYU69" s="87"/>
      <c r="IYV69" s="87"/>
      <c r="IYW69" s="87"/>
      <c r="IYX69" s="87"/>
      <c r="IYY69" s="87"/>
      <c r="IYZ69" s="87"/>
      <c r="IZA69" s="87"/>
      <c r="IZB69" s="87"/>
      <c r="IZC69" s="87"/>
      <c r="IZD69" s="87"/>
      <c r="IZE69" s="87"/>
      <c r="IZF69" s="87"/>
      <c r="IZG69" s="87"/>
      <c r="IZH69" s="87"/>
      <c r="IZI69" s="87"/>
      <c r="IZJ69" s="87"/>
      <c r="IZK69" s="87"/>
      <c r="IZL69" s="87"/>
      <c r="IZM69" s="87"/>
      <c r="IZN69" s="87"/>
      <c r="IZO69" s="87"/>
      <c r="IZP69" s="87"/>
      <c r="IZQ69" s="87"/>
      <c r="IZR69" s="87"/>
      <c r="IZS69" s="87"/>
      <c r="IZT69" s="87"/>
      <c r="IZU69" s="87"/>
      <c r="IZV69" s="87"/>
      <c r="IZW69" s="87"/>
      <c r="IZX69" s="87"/>
      <c r="IZY69" s="87"/>
      <c r="IZZ69" s="87"/>
      <c r="JAA69" s="87"/>
      <c r="JAB69" s="87"/>
      <c r="JAC69" s="87"/>
      <c r="JAD69" s="87"/>
      <c r="JAE69" s="87"/>
      <c r="JAF69" s="87"/>
      <c r="JAG69" s="87"/>
      <c r="JAH69" s="87"/>
      <c r="JAI69" s="87"/>
      <c r="JAJ69" s="87"/>
      <c r="JAK69" s="87"/>
      <c r="JAL69" s="87"/>
      <c r="JAM69" s="87"/>
      <c r="JAN69" s="87"/>
      <c r="JAO69" s="87"/>
      <c r="JAP69" s="87"/>
      <c r="JAQ69" s="87"/>
      <c r="JAR69" s="87"/>
      <c r="JAS69" s="87"/>
      <c r="JAT69" s="87"/>
      <c r="JAU69" s="87"/>
      <c r="JAV69" s="87"/>
      <c r="JAW69" s="87"/>
      <c r="JAX69" s="87"/>
      <c r="JAY69" s="87"/>
      <c r="JAZ69" s="87"/>
      <c r="JBA69" s="87"/>
      <c r="JBB69" s="87"/>
      <c r="JBC69" s="87"/>
      <c r="JBD69" s="87"/>
      <c r="JBE69" s="87"/>
      <c r="JBF69" s="87"/>
      <c r="JBG69" s="87"/>
      <c r="JBH69" s="87"/>
      <c r="JBI69" s="87"/>
      <c r="JBJ69" s="87"/>
      <c r="JBK69" s="87"/>
      <c r="JBL69" s="87"/>
      <c r="JBM69" s="87"/>
      <c r="JBN69" s="87"/>
      <c r="JBO69" s="87"/>
      <c r="JBP69" s="87"/>
      <c r="JBQ69" s="87"/>
      <c r="JBR69" s="87"/>
      <c r="JBS69" s="87"/>
      <c r="JBT69" s="87"/>
      <c r="JBU69" s="87"/>
      <c r="JBV69" s="87"/>
      <c r="JBW69" s="87"/>
      <c r="JBX69" s="87"/>
      <c r="JBY69" s="87"/>
      <c r="JBZ69" s="87"/>
      <c r="JCA69" s="87"/>
      <c r="JCB69" s="87"/>
      <c r="JCC69" s="87"/>
      <c r="JCD69" s="87"/>
      <c r="JCE69" s="87"/>
      <c r="JCF69" s="87"/>
      <c r="JCG69" s="87"/>
      <c r="JCH69" s="87"/>
      <c r="JCI69" s="87"/>
      <c r="JCJ69" s="87"/>
      <c r="JCK69" s="87"/>
      <c r="JCL69" s="87"/>
      <c r="JCM69" s="87"/>
      <c r="JCN69" s="87"/>
      <c r="JCO69" s="87"/>
      <c r="JCP69" s="87"/>
      <c r="JCQ69" s="87"/>
      <c r="JCR69" s="87"/>
      <c r="JCS69" s="87"/>
      <c r="JCT69" s="87"/>
      <c r="JCU69" s="87"/>
      <c r="JCV69" s="87"/>
      <c r="JCW69" s="87"/>
      <c r="JCX69" s="87"/>
      <c r="JCY69" s="87"/>
      <c r="JCZ69" s="87"/>
      <c r="JDA69" s="87"/>
      <c r="JDB69" s="87"/>
      <c r="JDC69" s="87"/>
      <c r="JDD69" s="87"/>
      <c r="JDE69" s="87"/>
      <c r="JDF69" s="87"/>
      <c r="JDG69" s="87"/>
      <c r="JDH69" s="87"/>
      <c r="JDI69" s="87"/>
      <c r="JDJ69" s="87"/>
      <c r="JDK69" s="87"/>
      <c r="JDL69" s="87"/>
      <c r="JDM69" s="87"/>
      <c r="JDN69" s="87"/>
      <c r="JDO69" s="87"/>
      <c r="JDP69" s="87"/>
      <c r="JDQ69" s="87"/>
      <c r="JDR69" s="87"/>
      <c r="JDS69" s="87"/>
      <c r="JDT69" s="87"/>
      <c r="JDU69" s="87"/>
      <c r="JDV69" s="87"/>
      <c r="JDW69" s="87"/>
      <c r="JDX69" s="87"/>
      <c r="JDY69" s="87"/>
      <c r="JDZ69" s="87"/>
      <c r="JEA69" s="87"/>
      <c r="JEB69" s="87"/>
      <c r="JEC69" s="87"/>
      <c r="JED69" s="87"/>
      <c r="JEE69" s="87"/>
      <c r="JEF69" s="87"/>
      <c r="JEG69" s="87"/>
      <c r="JEH69" s="87"/>
      <c r="JEI69" s="87"/>
      <c r="JEJ69" s="87"/>
      <c r="JEK69" s="87"/>
      <c r="JEL69" s="87"/>
      <c r="JEM69" s="87"/>
      <c r="JEN69" s="87"/>
      <c r="JEO69" s="87"/>
      <c r="JEP69" s="87"/>
      <c r="JEQ69" s="87"/>
      <c r="JER69" s="87"/>
      <c r="JES69" s="87"/>
      <c r="JET69" s="87"/>
      <c r="JEU69" s="87"/>
      <c r="JEV69" s="87"/>
      <c r="JEW69" s="87"/>
      <c r="JEX69" s="87"/>
      <c r="JEY69" s="87"/>
      <c r="JEZ69" s="87"/>
      <c r="JFA69" s="87"/>
      <c r="JFB69" s="87"/>
      <c r="JFC69" s="87"/>
      <c r="JFD69" s="87"/>
      <c r="JFE69" s="87"/>
      <c r="JFF69" s="87"/>
      <c r="JFG69" s="87"/>
      <c r="JFH69" s="87"/>
      <c r="JFI69" s="87"/>
      <c r="JFJ69" s="87"/>
      <c r="JFK69" s="87"/>
      <c r="JFL69" s="87"/>
      <c r="JFM69" s="87"/>
      <c r="JFN69" s="87"/>
      <c r="JFO69" s="87"/>
      <c r="JFP69" s="87"/>
      <c r="JFQ69" s="87"/>
      <c r="JFR69" s="87"/>
      <c r="JFS69" s="87"/>
      <c r="JFT69" s="87"/>
      <c r="JFU69" s="87"/>
      <c r="JFV69" s="87"/>
      <c r="JFW69" s="87"/>
      <c r="JFX69" s="87"/>
      <c r="JFY69" s="87"/>
      <c r="JFZ69" s="87"/>
      <c r="JGA69" s="87"/>
      <c r="JGB69" s="87"/>
      <c r="JGC69" s="87"/>
      <c r="JGD69" s="87"/>
      <c r="JGE69" s="87"/>
      <c r="JGF69" s="87"/>
      <c r="JGG69" s="87"/>
      <c r="JGH69" s="87"/>
      <c r="JGI69" s="87"/>
      <c r="JGJ69" s="87"/>
      <c r="JGK69" s="87"/>
      <c r="JGL69" s="87"/>
      <c r="JGM69" s="87"/>
      <c r="JGN69" s="87"/>
      <c r="JGO69" s="87"/>
      <c r="JGP69" s="87"/>
      <c r="JGQ69" s="87"/>
      <c r="JGR69" s="87"/>
      <c r="JGS69" s="87"/>
      <c r="JGT69" s="87"/>
      <c r="JGU69" s="87"/>
      <c r="JGV69" s="87"/>
      <c r="JGW69" s="87"/>
      <c r="JGX69" s="87"/>
      <c r="JGY69" s="87"/>
      <c r="JGZ69" s="87"/>
      <c r="JHA69" s="87"/>
      <c r="JHB69" s="87"/>
      <c r="JHC69" s="87"/>
      <c r="JHD69" s="87"/>
      <c r="JHE69" s="87"/>
      <c r="JHF69" s="87"/>
      <c r="JHG69" s="87"/>
      <c r="JHH69" s="87"/>
      <c r="JHI69" s="87"/>
      <c r="JHJ69" s="87"/>
      <c r="JHK69" s="87"/>
      <c r="JHL69" s="87"/>
      <c r="JHM69" s="87"/>
      <c r="JHN69" s="87"/>
      <c r="JHO69" s="87"/>
      <c r="JHP69" s="87"/>
      <c r="JHQ69" s="87"/>
      <c r="JHR69" s="87"/>
      <c r="JHS69" s="87"/>
      <c r="JHT69" s="87"/>
      <c r="JHU69" s="87"/>
      <c r="JHV69" s="87"/>
      <c r="JHW69" s="87"/>
      <c r="JHX69" s="87"/>
      <c r="JHY69" s="87"/>
      <c r="JHZ69" s="87"/>
      <c r="JIA69" s="87"/>
      <c r="JIB69" s="87"/>
      <c r="JIC69" s="87"/>
      <c r="JID69" s="87"/>
      <c r="JIE69" s="87"/>
      <c r="JIF69" s="87"/>
      <c r="JIG69" s="87"/>
      <c r="JIH69" s="87"/>
      <c r="JII69" s="87"/>
      <c r="JIJ69" s="87"/>
      <c r="JIK69" s="87"/>
      <c r="JIL69" s="87"/>
      <c r="JIM69" s="87"/>
      <c r="JIN69" s="87"/>
      <c r="JIO69" s="87"/>
      <c r="JIP69" s="87"/>
      <c r="JIQ69" s="87"/>
      <c r="JIR69" s="87"/>
      <c r="JIS69" s="87"/>
      <c r="JIT69" s="87"/>
      <c r="JIU69" s="87"/>
      <c r="JIV69" s="87"/>
      <c r="JIW69" s="87"/>
      <c r="JIX69" s="87"/>
      <c r="JIY69" s="87"/>
      <c r="JIZ69" s="87"/>
      <c r="JJA69" s="87"/>
      <c r="JJB69" s="87"/>
      <c r="JJC69" s="87"/>
      <c r="JJD69" s="87"/>
      <c r="JJE69" s="87"/>
      <c r="JJF69" s="87"/>
      <c r="JJG69" s="87"/>
      <c r="JJH69" s="87"/>
      <c r="JJI69" s="87"/>
      <c r="JJJ69" s="87"/>
      <c r="JJK69" s="87"/>
      <c r="JJL69" s="87"/>
      <c r="JJM69" s="87"/>
      <c r="JJN69" s="87"/>
      <c r="JJO69" s="87"/>
      <c r="JJP69" s="87"/>
      <c r="JJQ69" s="87"/>
      <c r="JJR69" s="87"/>
      <c r="JJS69" s="87"/>
      <c r="JJT69" s="87"/>
      <c r="JJU69" s="87"/>
      <c r="JJV69" s="87"/>
      <c r="JJW69" s="87"/>
      <c r="JJX69" s="87"/>
      <c r="JJY69" s="87"/>
      <c r="JJZ69" s="87"/>
      <c r="JKA69" s="87"/>
      <c r="JKB69" s="87"/>
      <c r="JKC69" s="87"/>
      <c r="JKD69" s="87"/>
      <c r="JKE69" s="87"/>
      <c r="JKF69" s="87"/>
      <c r="JKG69" s="87"/>
      <c r="JKH69" s="87"/>
      <c r="JKI69" s="87"/>
      <c r="JKJ69" s="87"/>
      <c r="JKK69" s="87"/>
      <c r="JKL69" s="87"/>
      <c r="JKM69" s="87"/>
      <c r="JKN69" s="87"/>
      <c r="JKO69" s="87"/>
      <c r="JKP69" s="87"/>
      <c r="JKQ69" s="87"/>
      <c r="JKR69" s="87"/>
      <c r="JKS69" s="87"/>
      <c r="JKT69" s="87"/>
      <c r="JKU69" s="87"/>
      <c r="JKV69" s="87"/>
      <c r="JKW69" s="87"/>
      <c r="JKX69" s="87"/>
      <c r="JKY69" s="87"/>
      <c r="JKZ69" s="87"/>
      <c r="JLA69" s="87"/>
      <c r="JLB69" s="87"/>
      <c r="JLC69" s="87"/>
      <c r="JLD69" s="87"/>
      <c r="JLE69" s="87"/>
      <c r="JLF69" s="87"/>
      <c r="JLG69" s="87"/>
      <c r="JLH69" s="87"/>
      <c r="JLI69" s="87"/>
      <c r="JLJ69" s="87"/>
      <c r="JLK69" s="87"/>
      <c r="JLL69" s="87"/>
      <c r="JLM69" s="87"/>
      <c r="JLN69" s="87"/>
      <c r="JLO69" s="87"/>
      <c r="JLP69" s="87"/>
      <c r="JLQ69" s="87"/>
      <c r="JLR69" s="87"/>
      <c r="JLS69" s="87"/>
      <c r="JLT69" s="87"/>
      <c r="JLU69" s="87"/>
      <c r="JLV69" s="87"/>
      <c r="JLW69" s="87"/>
      <c r="JLX69" s="87"/>
      <c r="JLY69" s="87"/>
      <c r="JLZ69" s="87"/>
      <c r="JMA69" s="87"/>
      <c r="JMB69" s="87"/>
      <c r="JMC69" s="87"/>
      <c r="JMD69" s="87"/>
      <c r="JME69" s="87"/>
      <c r="JMF69" s="87"/>
      <c r="JMG69" s="87"/>
      <c r="JMH69" s="87"/>
      <c r="JMI69" s="87"/>
      <c r="JMJ69" s="87"/>
      <c r="JMK69" s="87"/>
      <c r="JML69" s="87"/>
      <c r="JMM69" s="87"/>
      <c r="JMN69" s="87"/>
      <c r="JMO69" s="87"/>
      <c r="JMP69" s="87"/>
      <c r="JMQ69" s="87"/>
      <c r="JMR69" s="87"/>
      <c r="JMS69" s="87"/>
      <c r="JMT69" s="87"/>
      <c r="JMU69" s="87"/>
      <c r="JMV69" s="87"/>
      <c r="JMW69" s="87"/>
      <c r="JMX69" s="87"/>
      <c r="JMY69" s="87"/>
      <c r="JMZ69" s="87"/>
      <c r="JNA69" s="87"/>
      <c r="JNB69" s="87"/>
      <c r="JNC69" s="87"/>
      <c r="JND69" s="87"/>
      <c r="JNE69" s="87"/>
      <c r="JNF69" s="87"/>
      <c r="JNG69" s="87"/>
      <c r="JNH69" s="87"/>
      <c r="JNI69" s="87"/>
      <c r="JNJ69" s="87"/>
      <c r="JNK69" s="87"/>
      <c r="JNL69" s="87"/>
      <c r="JNM69" s="87"/>
      <c r="JNN69" s="87"/>
      <c r="JNO69" s="87"/>
      <c r="JNP69" s="87"/>
      <c r="JNQ69" s="87"/>
      <c r="JNR69" s="87"/>
      <c r="JNS69" s="87"/>
      <c r="JNT69" s="87"/>
      <c r="JNU69" s="87"/>
      <c r="JNV69" s="87"/>
      <c r="JNW69" s="87"/>
      <c r="JNX69" s="87"/>
      <c r="JNY69" s="87"/>
      <c r="JNZ69" s="87"/>
      <c r="JOA69" s="87"/>
      <c r="JOB69" s="87"/>
      <c r="JOC69" s="87"/>
      <c r="JOD69" s="87"/>
      <c r="JOE69" s="87"/>
      <c r="JOF69" s="87"/>
      <c r="JOG69" s="87"/>
      <c r="JOH69" s="87"/>
      <c r="JOI69" s="87"/>
      <c r="JOJ69" s="87"/>
      <c r="JOK69" s="87"/>
      <c r="JOL69" s="87"/>
      <c r="JOM69" s="87"/>
      <c r="JON69" s="87"/>
      <c r="JOO69" s="87"/>
      <c r="JOP69" s="87"/>
      <c r="JOQ69" s="87"/>
      <c r="JOR69" s="87"/>
      <c r="JOS69" s="87"/>
      <c r="JOT69" s="87"/>
      <c r="JOU69" s="87"/>
      <c r="JOV69" s="87"/>
      <c r="JOW69" s="87"/>
      <c r="JOX69" s="87"/>
      <c r="JOY69" s="87"/>
      <c r="JOZ69" s="87"/>
      <c r="JPA69" s="87"/>
      <c r="JPB69" s="87"/>
      <c r="JPC69" s="87"/>
      <c r="JPD69" s="87"/>
      <c r="JPE69" s="87"/>
      <c r="JPF69" s="87"/>
      <c r="JPG69" s="87"/>
      <c r="JPH69" s="87"/>
      <c r="JPI69" s="87"/>
      <c r="JPJ69" s="87"/>
      <c r="JPK69" s="87"/>
      <c r="JPL69" s="87"/>
      <c r="JPM69" s="87"/>
      <c r="JPN69" s="87"/>
      <c r="JPO69" s="87"/>
      <c r="JPP69" s="87"/>
      <c r="JPQ69" s="87"/>
      <c r="JPR69" s="87"/>
      <c r="JPS69" s="87"/>
      <c r="JPT69" s="87"/>
      <c r="JPU69" s="87"/>
      <c r="JPV69" s="87"/>
      <c r="JPW69" s="87"/>
      <c r="JPX69" s="87"/>
      <c r="JPY69" s="87"/>
      <c r="JPZ69" s="87"/>
      <c r="JQA69" s="87"/>
      <c r="JQB69" s="87"/>
      <c r="JQC69" s="87"/>
      <c r="JQD69" s="87"/>
      <c r="JQE69" s="87"/>
      <c r="JQF69" s="87"/>
      <c r="JQG69" s="87"/>
      <c r="JQH69" s="87"/>
      <c r="JQI69" s="87"/>
      <c r="JQJ69" s="87"/>
      <c r="JQK69" s="87"/>
      <c r="JQL69" s="87"/>
      <c r="JQM69" s="87"/>
      <c r="JQN69" s="87"/>
      <c r="JQO69" s="87"/>
      <c r="JQP69" s="87"/>
      <c r="JQQ69" s="87"/>
      <c r="JQR69" s="87"/>
      <c r="JQS69" s="87"/>
      <c r="JQT69" s="87"/>
      <c r="JQU69" s="87"/>
      <c r="JQV69" s="87"/>
      <c r="JQW69" s="87"/>
      <c r="JQX69" s="87"/>
      <c r="JQY69" s="87"/>
      <c r="JQZ69" s="87"/>
      <c r="JRA69" s="87"/>
      <c r="JRB69" s="87"/>
      <c r="JRC69" s="87"/>
      <c r="JRD69" s="87"/>
      <c r="JRE69" s="87"/>
      <c r="JRF69" s="87"/>
      <c r="JRG69" s="87"/>
      <c r="JRH69" s="87"/>
      <c r="JRI69" s="87"/>
      <c r="JRJ69" s="87"/>
      <c r="JRK69" s="87"/>
      <c r="JRL69" s="87"/>
      <c r="JRM69" s="87"/>
      <c r="JRN69" s="87"/>
      <c r="JRO69" s="87"/>
      <c r="JRP69" s="87"/>
      <c r="JRQ69" s="87"/>
      <c r="JRR69" s="87"/>
      <c r="JRS69" s="87"/>
      <c r="JRT69" s="87"/>
      <c r="JRU69" s="87"/>
      <c r="JRV69" s="87"/>
      <c r="JRW69" s="87"/>
      <c r="JRX69" s="87"/>
      <c r="JRY69" s="87"/>
      <c r="JRZ69" s="87"/>
      <c r="JSA69" s="87"/>
      <c r="JSB69" s="87"/>
      <c r="JSC69" s="87"/>
      <c r="JSD69" s="87"/>
      <c r="JSE69" s="87"/>
      <c r="JSF69" s="87"/>
      <c r="JSG69" s="87"/>
      <c r="JSH69" s="87"/>
      <c r="JSI69" s="87"/>
      <c r="JSJ69" s="87"/>
      <c r="JSK69" s="87"/>
      <c r="JSL69" s="87"/>
      <c r="JSM69" s="87"/>
      <c r="JSN69" s="87"/>
      <c r="JSO69" s="87"/>
      <c r="JSP69" s="87"/>
      <c r="JSQ69" s="87"/>
      <c r="JSR69" s="87"/>
      <c r="JSS69" s="87"/>
      <c r="JST69" s="87"/>
      <c r="JSU69" s="87"/>
      <c r="JSV69" s="87"/>
      <c r="JSW69" s="87"/>
      <c r="JSX69" s="87"/>
      <c r="JSY69" s="87"/>
      <c r="JSZ69" s="87"/>
      <c r="JTA69" s="87"/>
      <c r="JTB69" s="87"/>
      <c r="JTC69" s="87"/>
      <c r="JTD69" s="87"/>
      <c r="JTE69" s="87"/>
      <c r="JTF69" s="87"/>
      <c r="JTG69" s="87"/>
      <c r="JTH69" s="87"/>
      <c r="JTI69" s="87"/>
      <c r="JTJ69" s="87"/>
      <c r="JTK69" s="87"/>
      <c r="JTL69" s="87"/>
      <c r="JTM69" s="87"/>
      <c r="JTN69" s="87"/>
      <c r="JTO69" s="87"/>
      <c r="JTP69" s="87"/>
      <c r="JTQ69" s="87"/>
      <c r="JTR69" s="87"/>
      <c r="JTS69" s="87"/>
      <c r="JTT69" s="87"/>
      <c r="JTU69" s="87"/>
      <c r="JTV69" s="87"/>
      <c r="JTW69" s="87"/>
      <c r="JTX69" s="87"/>
      <c r="JTY69" s="87"/>
      <c r="JTZ69" s="87"/>
      <c r="JUA69" s="87"/>
      <c r="JUB69" s="87"/>
      <c r="JUC69" s="87"/>
      <c r="JUD69" s="87"/>
      <c r="JUE69" s="87"/>
      <c r="JUF69" s="87"/>
      <c r="JUG69" s="87"/>
      <c r="JUH69" s="87"/>
      <c r="JUI69" s="87"/>
      <c r="JUJ69" s="87"/>
      <c r="JUK69" s="87"/>
      <c r="JUL69" s="87"/>
      <c r="JUM69" s="87"/>
      <c r="JUN69" s="87"/>
      <c r="JUO69" s="87"/>
      <c r="JUP69" s="87"/>
      <c r="JUQ69" s="87"/>
      <c r="JUR69" s="87"/>
      <c r="JUS69" s="87"/>
      <c r="JUT69" s="87"/>
      <c r="JUU69" s="87"/>
      <c r="JUV69" s="87"/>
      <c r="JUW69" s="87"/>
      <c r="JUX69" s="87"/>
      <c r="JUY69" s="87"/>
      <c r="JUZ69" s="87"/>
      <c r="JVA69" s="87"/>
      <c r="JVB69" s="87"/>
      <c r="JVC69" s="87"/>
      <c r="JVD69" s="87"/>
      <c r="JVE69" s="87"/>
      <c r="JVF69" s="87"/>
      <c r="JVG69" s="87"/>
      <c r="JVH69" s="87"/>
      <c r="JVI69" s="87"/>
      <c r="JVJ69" s="87"/>
      <c r="JVK69" s="87"/>
      <c r="JVL69" s="87"/>
      <c r="JVM69" s="87"/>
      <c r="JVN69" s="87"/>
      <c r="JVO69" s="87"/>
      <c r="JVP69" s="87"/>
      <c r="JVQ69" s="87"/>
      <c r="JVR69" s="87"/>
      <c r="JVS69" s="87"/>
      <c r="JVT69" s="87"/>
      <c r="JVU69" s="87"/>
      <c r="JVV69" s="87"/>
      <c r="JVW69" s="87"/>
      <c r="JVX69" s="87"/>
      <c r="JVY69" s="87"/>
      <c r="JVZ69" s="87"/>
      <c r="JWA69" s="87"/>
      <c r="JWB69" s="87"/>
      <c r="JWC69" s="87"/>
      <c r="JWD69" s="87"/>
      <c r="JWE69" s="87"/>
      <c r="JWF69" s="87"/>
      <c r="JWG69" s="87"/>
      <c r="JWH69" s="87"/>
      <c r="JWI69" s="87"/>
      <c r="JWJ69" s="87"/>
      <c r="JWK69" s="87"/>
      <c r="JWL69" s="87"/>
      <c r="JWM69" s="87"/>
      <c r="JWN69" s="87"/>
      <c r="JWO69" s="87"/>
      <c r="JWP69" s="87"/>
      <c r="JWQ69" s="87"/>
      <c r="JWR69" s="87"/>
      <c r="JWS69" s="87"/>
      <c r="JWT69" s="87"/>
      <c r="JWU69" s="87"/>
      <c r="JWV69" s="87"/>
      <c r="JWW69" s="87"/>
      <c r="JWX69" s="87"/>
      <c r="JWY69" s="87"/>
      <c r="JWZ69" s="87"/>
      <c r="JXA69" s="87"/>
      <c r="JXB69" s="87"/>
      <c r="JXC69" s="87"/>
      <c r="JXD69" s="87"/>
      <c r="JXE69" s="87"/>
      <c r="JXF69" s="87"/>
      <c r="JXG69" s="87"/>
      <c r="JXH69" s="87"/>
      <c r="JXI69" s="87"/>
      <c r="JXJ69" s="87"/>
      <c r="JXK69" s="87"/>
      <c r="JXL69" s="87"/>
      <c r="JXM69" s="87"/>
      <c r="JXN69" s="87"/>
      <c r="JXO69" s="87"/>
      <c r="JXP69" s="87"/>
      <c r="JXQ69" s="87"/>
      <c r="JXR69" s="87"/>
      <c r="JXS69" s="87"/>
      <c r="JXT69" s="87"/>
      <c r="JXU69" s="87"/>
      <c r="JXV69" s="87"/>
      <c r="JXW69" s="87"/>
      <c r="JXX69" s="87"/>
      <c r="JXY69" s="87"/>
      <c r="JXZ69" s="87"/>
      <c r="JYA69" s="87"/>
      <c r="JYB69" s="87"/>
      <c r="JYC69" s="87"/>
      <c r="JYD69" s="87"/>
      <c r="JYE69" s="87"/>
      <c r="JYF69" s="87"/>
      <c r="JYG69" s="87"/>
      <c r="JYH69" s="87"/>
      <c r="JYI69" s="87"/>
      <c r="JYJ69" s="87"/>
      <c r="JYK69" s="87"/>
      <c r="JYL69" s="87"/>
      <c r="JYM69" s="87"/>
      <c r="JYN69" s="87"/>
      <c r="JYO69" s="87"/>
      <c r="JYP69" s="87"/>
      <c r="JYQ69" s="87"/>
      <c r="JYR69" s="87"/>
      <c r="JYS69" s="87"/>
      <c r="JYT69" s="87"/>
      <c r="JYU69" s="87"/>
      <c r="JYV69" s="87"/>
      <c r="JYW69" s="87"/>
      <c r="JYX69" s="87"/>
      <c r="JYY69" s="87"/>
      <c r="JYZ69" s="87"/>
      <c r="JZA69" s="87"/>
      <c r="JZB69" s="87"/>
      <c r="JZC69" s="87"/>
      <c r="JZD69" s="87"/>
      <c r="JZE69" s="87"/>
      <c r="JZF69" s="87"/>
      <c r="JZG69" s="87"/>
      <c r="JZH69" s="87"/>
      <c r="JZI69" s="87"/>
      <c r="JZJ69" s="87"/>
      <c r="JZK69" s="87"/>
      <c r="JZL69" s="87"/>
      <c r="JZM69" s="87"/>
      <c r="JZN69" s="87"/>
      <c r="JZO69" s="87"/>
      <c r="JZP69" s="87"/>
      <c r="JZQ69" s="87"/>
      <c r="JZR69" s="87"/>
      <c r="JZS69" s="87"/>
      <c r="JZT69" s="87"/>
      <c r="JZU69" s="87"/>
      <c r="JZV69" s="87"/>
      <c r="JZW69" s="87"/>
      <c r="JZX69" s="87"/>
      <c r="JZY69" s="87"/>
      <c r="JZZ69" s="87"/>
      <c r="KAA69" s="87"/>
      <c r="KAB69" s="87"/>
      <c r="KAC69" s="87"/>
      <c r="KAD69" s="87"/>
      <c r="KAE69" s="87"/>
      <c r="KAF69" s="87"/>
      <c r="KAG69" s="87"/>
      <c r="KAH69" s="87"/>
      <c r="KAI69" s="87"/>
      <c r="KAJ69" s="87"/>
      <c r="KAK69" s="87"/>
      <c r="KAL69" s="87"/>
      <c r="KAM69" s="87"/>
      <c r="KAN69" s="87"/>
      <c r="KAO69" s="87"/>
      <c r="KAP69" s="87"/>
      <c r="KAQ69" s="87"/>
      <c r="KAR69" s="87"/>
      <c r="KAS69" s="87"/>
      <c r="KAT69" s="87"/>
      <c r="KAU69" s="87"/>
      <c r="KAV69" s="87"/>
      <c r="KAW69" s="87"/>
      <c r="KAX69" s="87"/>
      <c r="KAY69" s="87"/>
      <c r="KAZ69" s="87"/>
      <c r="KBA69" s="87"/>
      <c r="KBB69" s="87"/>
      <c r="KBC69" s="87"/>
      <c r="KBD69" s="87"/>
      <c r="KBE69" s="87"/>
      <c r="KBF69" s="87"/>
      <c r="KBG69" s="87"/>
      <c r="KBH69" s="87"/>
      <c r="KBI69" s="87"/>
      <c r="KBJ69" s="87"/>
      <c r="KBK69" s="87"/>
      <c r="KBL69" s="87"/>
      <c r="KBM69" s="87"/>
      <c r="KBN69" s="87"/>
      <c r="KBO69" s="87"/>
      <c r="KBP69" s="87"/>
      <c r="KBQ69" s="87"/>
      <c r="KBR69" s="87"/>
      <c r="KBS69" s="87"/>
      <c r="KBT69" s="87"/>
      <c r="KBU69" s="87"/>
      <c r="KBV69" s="87"/>
      <c r="KBW69" s="87"/>
      <c r="KBX69" s="87"/>
      <c r="KBY69" s="87"/>
      <c r="KBZ69" s="87"/>
      <c r="KCA69" s="87"/>
      <c r="KCB69" s="87"/>
      <c r="KCC69" s="87"/>
      <c r="KCD69" s="87"/>
      <c r="KCE69" s="87"/>
      <c r="KCF69" s="87"/>
      <c r="KCG69" s="87"/>
      <c r="KCH69" s="87"/>
      <c r="KCI69" s="87"/>
      <c r="KCJ69" s="87"/>
      <c r="KCK69" s="87"/>
      <c r="KCL69" s="87"/>
      <c r="KCM69" s="87"/>
      <c r="KCN69" s="87"/>
      <c r="KCO69" s="87"/>
      <c r="KCP69" s="87"/>
      <c r="KCQ69" s="87"/>
      <c r="KCR69" s="87"/>
      <c r="KCS69" s="87"/>
      <c r="KCT69" s="87"/>
      <c r="KCU69" s="87"/>
      <c r="KCV69" s="87"/>
      <c r="KCW69" s="87"/>
      <c r="KCX69" s="87"/>
      <c r="KCY69" s="87"/>
      <c r="KCZ69" s="87"/>
      <c r="KDA69" s="87"/>
      <c r="KDB69" s="87"/>
      <c r="KDC69" s="87"/>
      <c r="KDD69" s="87"/>
      <c r="KDE69" s="87"/>
      <c r="KDF69" s="87"/>
      <c r="KDG69" s="87"/>
      <c r="KDH69" s="87"/>
      <c r="KDI69" s="87"/>
      <c r="KDJ69" s="87"/>
      <c r="KDK69" s="87"/>
      <c r="KDL69" s="87"/>
      <c r="KDM69" s="87"/>
      <c r="KDN69" s="87"/>
      <c r="KDO69" s="87"/>
      <c r="KDP69" s="87"/>
      <c r="KDQ69" s="87"/>
      <c r="KDR69" s="87"/>
      <c r="KDS69" s="87"/>
      <c r="KDT69" s="87"/>
      <c r="KDU69" s="87"/>
      <c r="KDV69" s="87"/>
      <c r="KDW69" s="87"/>
      <c r="KDX69" s="87"/>
      <c r="KDY69" s="87"/>
      <c r="KDZ69" s="87"/>
      <c r="KEA69" s="87"/>
      <c r="KEB69" s="87"/>
      <c r="KEC69" s="87"/>
      <c r="KED69" s="87"/>
      <c r="KEE69" s="87"/>
      <c r="KEF69" s="87"/>
      <c r="KEG69" s="87"/>
      <c r="KEH69" s="87"/>
      <c r="KEI69" s="87"/>
      <c r="KEJ69" s="87"/>
      <c r="KEK69" s="87"/>
      <c r="KEL69" s="87"/>
      <c r="KEM69" s="87"/>
      <c r="KEN69" s="87"/>
      <c r="KEO69" s="87"/>
      <c r="KEP69" s="87"/>
      <c r="KEQ69" s="87"/>
      <c r="KER69" s="87"/>
      <c r="KES69" s="87"/>
      <c r="KET69" s="87"/>
      <c r="KEU69" s="87"/>
      <c r="KEV69" s="87"/>
      <c r="KEW69" s="87"/>
      <c r="KEX69" s="87"/>
      <c r="KEY69" s="87"/>
      <c r="KEZ69" s="87"/>
      <c r="KFA69" s="87"/>
      <c r="KFB69" s="87"/>
      <c r="KFC69" s="87"/>
      <c r="KFD69" s="87"/>
      <c r="KFE69" s="87"/>
      <c r="KFF69" s="87"/>
      <c r="KFG69" s="87"/>
      <c r="KFH69" s="87"/>
      <c r="KFI69" s="87"/>
      <c r="KFJ69" s="87"/>
      <c r="KFK69" s="87"/>
      <c r="KFL69" s="87"/>
      <c r="KFM69" s="87"/>
      <c r="KFN69" s="87"/>
      <c r="KFO69" s="87"/>
      <c r="KFP69" s="87"/>
      <c r="KFQ69" s="87"/>
      <c r="KFR69" s="87"/>
      <c r="KFS69" s="87"/>
      <c r="KFT69" s="87"/>
      <c r="KFU69" s="87"/>
      <c r="KFV69" s="87"/>
      <c r="KFW69" s="87"/>
      <c r="KFX69" s="87"/>
      <c r="KFY69" s="87"/>
      <c r="KFZ69" s="87"/>
      <c r="KGA69" s="87"/>
      <c r="KGB69" s="87"/>
      <c r="KGC69" s="87"/>
      <c r="KGD69" s="87"/>
      <c r="KGE69" s="87"/>
      <c r="KGF69" s="87"/>
      <c r="KGG69" s="87"/>
      <c r="KGH69" s="87"/>
      <c r="KGI69" s="87"/>
      <c r="KGJ69" s="87"/>
      <c r="KGK69" s="87"/>
      <c r="KGL69" s="87"/>
      <c r="KGM69" s="87"/>
      <c r="KGN69" s="87"/>
      <c r="KGO69" s="87"/>
      <c r="KGP69" s="87"/>
      <c r="KGQ69" s="87"/>
      <c r="KGR69" s="87"/>
      <c r="KGS69" s="87"/>
      <c r="KGT69" s="87"/>
      <c r="KGU69" s="87"/>
      <c r="KGV69" s="87"/>
      <c r="KGW69" s="87"/>
      <c r="KGX69" s="87"/>
      <c r="KGY69" s="87"/>
      <c r="KGZ69" s="87"/>
      <c r="KHA69" s="87"/>
      <c r="KHB69" s="87"/>
      <c r="KHC69" s="87"/>
      <c r="KHD69" s="87"/>
      <c r="KHE69" s="87"/>
      <c r="KHF69" s="87"/>
      <c r="KHG69" s="87"/>
      <c r="KHH69" s="87"/>
      <c r="KHI69" s="87"/>
      <c r="KHJ69" s="87"/>
      <c r="KHK69" s="87"/>
      <c r="KHL69" s="87"/>
      <c r="KHM69" s="87"/>
      <c r="KHN69" s="87"/>
      <c r="KHO69" s="87"/>
      <c r="KHP69" s="87"/>
      <c r="KHQ69" s="87"/>
      <c r="KHR69" s="87"/>
      <c r="KHS69" s="87"/>
      <c r="KHT69" s="87"/>
      <c r="KHU69" s="87"/>
      <c r="KHV69" s="87"/>
      <c r="KHW69" s="87"/>
      <c r="KHX69" s="87"/>
      <c r="KHY69" s="87"/>
      <c r="KHZ69" s="87"/>
      <c r="KIA69" s="87"/>
      <c r="KIB69" s="87"/>
      <c r="KIC69" s="87"/>
      <c r="KID69" s="87"/>
      <c r="KIE69" s="87"/>
      <c r="KIF69" s="87"/>
      <c r="KIG69" s="87"/>
      <c r="KIH69" s="87"/>
      <c r="KII69" s="87"/>
      <c r="KIJ69" s="87"/>
      <c r="KIK69" s="87"/>
      <c r="KIL69" s="87"/>
      <c r="KIM69" s="87"/>
      <c r="KIN69" s="87"/>
      <c r="KIO69" s="87"/>
      <c r="KIP69" s="87"/>
      <c r="KIQ69" s="87"/>
      <c r="KIR69" s="87"/>
      <c r="KIS69" s="87"/>
      <c r="KIT69" s="87"/>
      <c r="KIU69" s="87"/>
      <c r="KIV69" s="87"/>
      <c r="KIW69" s="87"/>
      <c r="KIX69" s="87"/>
      <c r="KIY69" s="87"/>
      <c r="KIZ69" s="87"/>
      <c r="KJA69" s="87"/>
      <c r="KJB69" s="87"/>
      <c r="KJC69" s="87"/>
      <c r="KJD69" s="87"/>
      <c r="KJE69" s="87"/>
      <c r="KJF69" s="87"/>
      <c r="KJG69" s="87"/>
      <c r="KJH69" s="87"/>
      <c r="KJI69" s="87"/>
      <c r="KJJ69" s="87"/>
      <c r="KJK69" s="87"/>
      <c r="KJL69" s="87"/>
      <c r="KJM69" s="87"/>
      <c r="KJN69" s="87"/>
      <c r="KJO69" s="87"/>
      <c r="KJP69" s="87"/>
      <c r="KJQ69" s="87"/>
      <c r="KJR69" s="87"/>
      <c r="KJS69" s="87"/>
      <c r="KJT69" s="87"/>
      <c r="KJU69" s="87"/>
      <c r="KJV69" s="87"/>
      <c r="KJW69" s="87"/>
      <c r="KJX69" s="87"/>
      <c r="KJY69" s="87"/>
      <c r="KJZ69" s="87"/>
      <c r="KKA69" s="87"/>
      <c r="KKB69" s="87"/>
      <c r="KKC69" s="87"/>
      <c r="KKD69" s="87"/>
      <c r="KKE69" s="87"/>
      <c r="KKF69" s="87"/>
      <c r="KKG69" s="87"/>
      <c r="KKH69" s="87"/>
      <c r="KKI69" s="87"/>
      <c r="KKJ69" s="87"/>
      <c r="KKK69" s="87"/>
      <c r="KKL69" s="87"/>
      <c r="KKM69" s="87"/>
      <c r="KKN69" s="87"/>
      <c r="KKO69" s="87"/>
      <c r="KKP69" s="87"/>
      <c r="KKQ69" s="87"/>
      <c r="KKR69" s="87"/>
      <c r="KKS69" s="87"/>
      <c r="KKT69" s="87"/>
      <c r="KKU69" s="87"/>
      <c r="KKV69" s="87"/>
      <c r="KKW69" s="87"/>
      <c r="KKX69" s="87"/>
      <c r="KKY69" s="87"/>
      <c r="KKZ69" s="87"/>
      <c r="KLA69" s="87"/>
      <c r="KLB69" s="87"/>
      <c r="KLC69" s="87"/>
      <c r="KLD69" s="87"/>
      <c r="KLE69" s="87"/>
      <c r="KLF69" s="87"/>
      <c r="KLG69" s="87"/>
      <c r="KLH69" s="87"/>
      <c r="KLI69" s="87"/>
      <c r="KLJ69" s="87"/>
      <c r="KLK69" s="87"/>
      <c r="KLL69" s="87"/>
      <c r="KLM69" s="87"/>
      <c r="KLN69" s="87"/>
      <c r="KLO69" s="87"/>
      <c r="KLP69" s="87"/>
      <c r="KLQ69" s="87"/>
      <c r="KLR69" s="87"/>
      <c r="KLS69" s="87"/>
      <c r="KLT69" s="87"/>
      <c r="KLU69" s="87"/>
      <c r="KLV69" s="87"/>
      <c r="KLW69" s="87"/>
      <c r="KLX69" s="87"/>
      <c r="KLY69" s="87"/>
      <c r="KLZ69" s="87"/>
      <c r="KMA69" s="87"/>
      <c r="KMB69" s="87"/>
      <c r="KMC69" s="87"/>
      <c r="KMD69" s="87"/>
      <c r="KME69" s="87"/>
      <c r="KMF69" s="87"/>
      <c r="KMG69" s="87"/>
      <c r="KMH69" s="87"/>
      <c r="KMI69" s="87"/>
      <c r="KMJ69" s="87"/>
      <c r="KMK69" s="87"/>
      <c r="KML69" s="87"/>
      <c r="KMM69" s="87"/>
      <c r="KMN69" s="87"/>
      <c r="KMO69" s="87"/>
      <c r="KMP69" s="87"/>
      <c r="KMQ69" s="87"/>
      <c r="KMR69" s="87"/>
      <c r="KMS69" s="87"/>
      <c r="KMT69" s="87"/>
      <c r="KMU69" s="87"/>
      <c r="KMV69" s="87"/>
      <c r="KMW69" s="87"/>
      <c r="KMX69" s="87"/>
      <c r="KMY69" s="87"/>
      <c r="KMZ69" s="87"/>
      <c r="KNA69" s="87"/>
      <c r="KNB69" s="87"/>
      <c r="KNC69" s="87"/>
      <c r="KND69" s="87"/>
      <c r="KNE69" s="87"/>
      <c r="KNF69" s="87"/>
      <c r="KNG69" s="87"/>
      <c r="KNH69" s="87"/>
      <c r="KNI69" s="87"/>
      <c r="KNJ69" s="87"/>
      <c r="KNK69" s="87"/>
      <c r="KNL69" s="87"/>
      <c r="KNM69" s="87"/>
      <c r="KNN69" s="87"/>
      <c r="KNO69" s="87"/>
      <c r="KNP69" s="87"/>
      <c r="KNQ69" s="87"/>
      <c r="KNR69" s="87"/>
      <c r="KNS69" s="87"/>
      <c r="KNT69" s="87"/>
      <c r="KNU69" s="87"/>
      <c r="KNV69" s="87"/>
      <c r="KNW69" s="87"/>
      <c r="KNX69" s="87"/>
      <c r="KNY69" s="87"/>
      <c r="KNZ69" s="87"/>
      <c r="KOA69" s="87"/>
      <c r="KOB69" s="87"/>
      <c r="KOC69" s="87"/>
      <c r="KOD69" s="87"/>
      <c r="KOE69" s="87"/>
      <c r="KOF69" s="87"/>
      <c r="KOG69" s="87"/>
      <c r="KOH69" s="87"/>
      <c r="KOI69" s="87"/>
      <c r="KOJ69" s="87"/>
      <c r="KOK69" s="87"/>
      <c r="KOL69" s="87"/>
      <c r="KOM69" s="87"/>
      <c r="KON69" s="87"/>
      <c r="KOO69" s="87"/>
      <c r="KOP69" s="87"/>
      <c r="KOQ69" s="87"/>
      <c r="KOR69" s="87"/>
      <c r="KOS69" s="87"/>
      <c r="KOT69" s="87"/>
      <c r="KOU69" s="87"/>
      <c r="KOV69" s="87"/>
      <c r="KOW69" s="87"/>
      <c r="KOX69" s="87"/>
      <c r="KOY69" s="87"/>
      <c r="KOZ69" s="87"/>
      <c r="KPA69" s="87"/>
      <c r="KPB69" s="87"/>
      <c r="KPC69" s="87"/>
      <c r="KPD69" s="87"/>
      <c r="KPE69" s="87"/>
      <c r="KPF69" s="87"/>
      <c r="KPG69" s="87"/>
      <c r="KPH69" s="87"/>
      <c r="KPI69" s="87"/>
      <c r="KPJ69" s="87"/>
      <c r="KPK69" s="87"/>
      <c r="KPL69" s="87"/>
      <c r="KPM69" s="87"/>
      <c r="KPN69" s="87"/>
      <c r="KPO69" s="87"/>
      <c r="KPP69" s="87"/>
      <c r="KPQ69" s="87"/>
      <c r="KPR69" s="87"/>
      <c r="KPS69" s="87"/>
      <c r="KPT69" s="87"/>
      <c r="KPU69" s="87"/>
      <c r="KPV69" s="87"/>
      <c r="KPW69" s="87"/>
      <c r="KPX69" s="87"/>
      <c r="KPY69" s="87"/>
      <c r="KPZ69" s="87"/>
      <c r="KQA69" s="87"/>
      <c r="KQB69" s="87"/>
      <c r="KQC69" s="87"/>
      <c r="KQD69" s="87"/>
      <c r="KQE69" s="87"/>
      <c r="KQF69" s="87"/>
      <c r="KQG69" s="87"/>
      <c r="KQH69" s="87"/>
      <c r="KQI69" s="87"/>
      <c r="KQJ69" s="87"/>
      <c r="KQK69" s="87"/>
      <c r="KQL69" s="87"/>
      <c r="KQM69" s="87"/>
      <c r="KQN69" s="87"/>
      <c r="KQO69" s="87"/>
      <c r="KQP69" s="87"/>
      <c r="KQQ69" s="87"/>
      <c r="KQR69" s="87"/>
      <c r="KQS69" s="87"/>
      <c r="KQT69" s="87"/>
      <c r="KQU69" s="87"/>
      <c r="KQV69" s="87"/>
      <c r="KQW69" s="87"/>
      <c r="KQX69" s="87"/>
      <c r="KQY69" s="87"/>
      <c r="KQZ69" s="87"/>
      <c r="KRA69" s="87"/>
      <c r="KRB69" s="87"/>
      <c r="KRC69" s="87"/>
      <c r="KRD69" s="87"/>
      <c r="KRE69" s="87"/>
      <c r="KRF69" s="87"/>
      <c r="KRG69" s="87"/>
      <c r="KRH69" s="87"/>
      <c r="KRI69" s="87"/>
      <c r="KRJ69" s="87"/>
      <c r="KRK69" s="87"/>
      <c r="KRL69" s="87"/>
      <c r="KRM69" s="87"/>
      <c r="KRN69" s="87"/>
      <c r="KRO69" s="87"/>
      <c r="KRP69" s="87"/>
      <c r="KRQ69" s="87"/>
      <c r="KRR69" s="87"/>
      <c r="KRS69" s="87"/>
      <c r="KRT69" s="87"/>
      <c r="KRU69" s="87"/>
      <c r="KRV69" s="87"/>
      <c r="KRW69" s="87"/>
      <c r="KRX69" s="87"/>
      <c r="KRY69" s="87"/>
      <c r="KRZ69" s="87"/>
      <c r="KSA69" s="87"/>
      <c r="KSB69" s="87"/>
      <c r="KSC69" s="87"/>
      <c r="KSD69" s="87"/>
      <c r="KSE69" s="87"/>
      <c r="KSF69" s="87"/>
      <c r="KSG69" s="87"/>
      <c r="KSH69" s="87"/>
      <c r="KSI69" s="87"/>
      <c r="KSJ69" s="87"/>
      <c r="KSK69" s="87"/>
      <c r="KSL69" s="87"/>
      <c r="KSM69" s="87"/>
      <c r="KSN69" s="87"/>
      <c r="KSO69" s="87"/>
      <c r="KSP69" s="87"/>
      <c r="KSQ69" s="87"/>
      <c r="KSR69" s="87"/>
      <c r="KSS69" s="87"/>
      <c r="KST69" s="87"/>
      <c r="KSU69" s="87"/>
      <c r="KSV69" s="87"/>
      <c r="KSW69" s="87"/>
      <c r="KSX69" s="87"/>
      <c r="KSY69" s="87"/>
      <c r="KSZ69" s="87"/>
      <c r="KTA69" s="87"/>
      <c r="KTB69" s="87"/>
      <c r="KTC69" s="87"/>
      <c r="KTD69" s="87"/>
      <c r="KTE69" s="87"/>
      <c r="KTF69" s="87"/>
      <c r="KTG69" s="87"/>
      <c r="KTH69" s="87"/>
      <c r="KTI69" s="87"/>
      <c r="KTJ69" s="87"/>
      <c r="KTK69" s="87"/>
      <c r="KTL69" s="87"/>
      <c r="KTM69" s="87"/>
      <c r="KTN69" s="87"/>
      <c r="KTO69" s="87"/>
      <c r="KTP69" s="87"/>
      <c r="KTQ69" s="87"/>
      <c r="KTR69" s="87"/>
      <c r="KTS69" s="87"/>
      <c r="KTT69" s="87"/>
      <c r="KTU69" s="87"/>
      <c r="KTV69" s="87"/>
      <c r="KTW69" s="87"/>
      <c r="KTX69" s="87"/>
      <c r="KTY69" s="87"/>
      <c r="KTZ69" s="87"/>
      <c r="KUA69" s="87"/>
      <c r="KUB69" s="87"/>
      <c r="KUC69" s="87"/>
      <c r="KUD69" s="87"/>
      <c r="KUE69" s="87"/>
      <c r="KUF69" s="87"/>
      <c r="KUG69" s="87"/>
      <c r="KUH69" s="87"/>
      <c r="KUI69" s="87"/>
      <c r="KUJ69" s="87"/>
      <c r="KUK69" s="87"/>
      <c r="KUL69" s="87"/>
      <c r="KUM69" s="87"/>
      <c r="KUN69" s="87"/>
      <c r="KUO69" s="87"/>
      <c r="KUP69" s="87"/>
      <c r="KUQ69" s="87"/>
      <c r="KUR69" s="87"/>
      <c r="KUS69" s="87"/>
      <c r="KUT69" s="87"/>
      <c r="KUU69" s="87"/>
      <c r="KUV69" s="87"/>
      <c r="KUW69" s="87"/>
      <c r="KUX69" s="87"/>
      <c r="KUY69" s="87"/>
      <c r="KUZ69" s="87"/>
      <c r="KVA69" s="87"/>
      <c r="KVB69" s="87"/>
      <c r="KVC69" s="87"/>
      <c r="KVD69" s="87"/>
      <c r="KVE69" s="87"/>
      <c r="KVF69" s="87"/>
      <c r="KVG69" s="87"/>
      <c r="KVH69" s="87"/>
      <c r="KVI69" s="87"/>
      <c r="KVJ69" s="87"/>
      <c r="KVK69" s="87"/>
      <c r="KVL69" s="87"/>
      <c r="KVM69" s="87"/>
      <c r="KVN69" s="87"/>
      <c r="KVO69" s="87"/>
      <c r="KVP69" s="87"/>
      <c r="KVQ69" s="87"/>
      <c r="KVR69" s="87"/>
      <c r="KVS69" s="87"/>
      <c r="KVT69" s="87"/>
      <c r="KVU69" s="87"/>
      <c r="KVV69" s="87"/>
      <c r="KVW69" s="87"/>
      <c r="KVX69" s="87"/>
      <c r="KVY69" s="87"/>
      <c r="KVZ69" s="87"/>
      <c r="KWA69" s="87"/>
      <c r="KWB69" s="87"/>
      <c r="KWC69" s="87"/>
      <c r="KWD69" s="87"/>
      <c r="KWE69" s="87"/>
      <c r="KWF69" s="87"/>
      <c r="KWG69" s="87"/>
      <c r="KWH69" s="87"/>
      <c r="KWI69" s="87"/>
      <c r="KWJ69" s="87"/>
      <c r="KWK69" s="87"/>
      <c r="KWL69" s="87"/>
      <c r="KWM69" s="87"/>
      <c r="KWN69" s="87"/>
      <c r="KWO69" s="87"/>
      <c r="KWP69" s="87"/>
      <c r="KWQ69" s="87"/>
      <c r="KWR69" s="87"/>
      <c r="KWS69" s="87"/>
      <c r="KWT69" s="87"/>
      <c r="KWU69" s="87"/>
      <c r="KWV69" s="87"/>
      <c r="KWW69" s="87"/>
      <c r="KWX69" s="87"/>
      <c r="KWY69" s="87"/>
      <c r="KWZ69" s="87"/>
      <c r="KXA69" s="87"/>
      <c r="KXB69" s="87"/>
      <c r="KXC69" s="87"/>
      <c r="KXD69" s="87"/>
      <c r="KXE69" s="87"/>
      <c r="KXF69" s="87"/>
      <c r="KXG69" s="87"/>
      <c r="KXH69" s="87"/>
      <c r="KXI69" s="87"/>
      <c r="KXJ69" s="87"/>
      <c r="KXK69" s="87"/>
      <c r="KXL69" s="87"/>
      <c r="KXM69" s="87"/>
      <c r="KXN69" s="87"/>
      <c r="KXO69" s="87"/>
      <c r="KXP69" s="87"/>
      <c r="KXQ69" s="87"/>
      <c r="KXR69" s="87"/>
      <c r="KXS69" s="87"/>
      <c r="KXT69" s="87"/>
      <c r="KXU69" s="87"/>
      <c r="KXV69" s="87"/>
      <c r="KXW69" s="87"/>
      <c r="KXX69" s="87"/>
      <c r="KXY69" s="87"/>
      <c r="KXZ69" s="87"/>
      <c r="KYA69" s="87"/>
      <c r="KYB69" s="87"/>
      <c r="KYC69" s="87"/>
      <c r="KYD69" s="87"/>
      <c r="KYE69" s="87"/>
      <c r="KYF69" s="87"/>
      <c r="KYG69" s="87"/>
      <c r="KYH69" s="87"/>
      <c r="KYI69" s="87"/>
      <c r="KYJ69" s="87"/>
      <c r="KYK69" s="87"/>
      <c r="KYL69" s="87"/>
      <c r="KYM69" s="87"/>
      <c r="KYN69" s="87"/>
      <c r="KYO69" s="87"/>
      <c r="KYP69" s="87"/>
      <c r="KYQ69" s="87"/>
      <c r="KYR69" s="87"/>
      <c r="KYS69" s="87"/>
      <c r="KYT69" s="87"/>
      <c r="KYU69" s="87"/>
      <c r="KYV69" s="87"/>
      <c r="KYW69" s="87"/>
      <c r="KYX69" s="87"/>
      <c r="KYY69" s="87"/>
      <c r="KYZ69" s="87"/>
      <c r="KZA69" s="87"/>
      <c r="KZB69" s="87"/>
      <c r="KZC69" s="87"/>
      <c r="KZD69" s="87"/>
      <c r="KZE69" s="87"/>
      <c r="KZF69" s="87"/>
      <c r="KZG69" s="87"/>
      <c r="KZH69" s="87"/>
      <c r="KZI69" s="87"/>
      <c r="KZJ69" s="87"/>
      <c r="KZK69" s="87"/>
      <c r="KZL69" s="87"/>
      <c r="KZM69" s="87"/>
      <c r="KZN69" s="87"/>
      <c r="KZO69" s="87"/>
      <c r="KZP69" s="87"/>
      <c r="KZQ69" s="87"/>
      <c r="KZR69" s="87"/>
      <c r="KZS69" s="87"/>
      <c r="KZT69" s="87"/>
      <c r="KZU69" s="87"/>
      <c r="KZV69" s="87"/>
      <c r="KZW69" s="87"/>
      <c r="KZX69" s="87"/>
      <c r="KZY69" s="87"/>
      <c r="KZZ69" s="87"/>
      <c r="LAA69" s="87"/>
      <c r="LAB69" s="87"/>
      <c r="LAC69" s="87"/>
      <c r="LAD69" s="87"/>
      <c r="LAE69" s="87"/>
      <c r="LAF69" s="87"/>
      <c r="LAG69" s="87"/>
      <c r="LAH69" s="87"/>
      <c r="LAI69" s="87"/>
      <c r="LAJ69" s="87"/>
      <c r="LAK69" s="87"/>
      <c r="LAL69" s="87"/>
      <c r="LAM69" s="87"/>
      <c r="LAN69" s="87"/>
      <c r="LAO69" s="87"/>
      <c r="LAP69" s="87"/>
      <c r="LAQ69" s="87"/>
      <c r="LAR69" s="87"/>
      <c r="LAS69" s="87"/>
      <c r="LAT69" s="87"/>
      <c r="LAU69" s="87"/>
      <c r="LAV69" s="87"/>
      <c r="LAW69" s="87"/>
      <c r="LAX69" s="87"/>
      <c r="LAY69" s="87"/>
      <c r="LAZ69" s="87"/>
      <c r="LBA69" s="87"/>
      <c r="LBB69" s="87"/>
      <c r="LBC69" s="87"/>
      <c r="LBD69" s="87"/>
      <c r="LBE69" s="87"/>
      <c r="LBF69" s="87"/>
      <c r="LBG69" s="87"/>
      <c r="LBH69" s="87"/>
      <c r="LBI69" s="87"/>
      <c r="LBJ69" s="87"/>
      <c r="LBK69" s="87"/>
      <c r="LBL69" s="87"/>
      <c r="LBM69" s="87"/>
      <c r="LBN69" s="87"/>
      <c r="LBO69" s="87"/>
      <c r="LBP69" s="87"/>
      <c r="LBQ69" s="87"/>
      <c r="LBR69" s="87"/>
      <c r="LBS69" s="87"/>
      <c r="LBT69" s="87"/>
      <c r="LBU69" s="87"/>
      <c r="LBV69" s="87"/>
      <c r="LBW69" s="87"/>
      <c r="LBX69" s="87"/>
      <c r="LBY69" s="87"/>
      <c r="LBZ69" s="87"/>
      <c r="LCA69" s="87"/>
      <c r="LCB69" s="87"/>
      <c r="LCC69" s="87"/>
      <c r="LCD69" s="87"/>
      <c r="LCE69" s="87"/>
      <c r="LCF69" s="87"/>
      <c r="LCG69" s="87"/>
      <c r="LCH69" s="87"/>
      <c r="LCI69" s="87"/>
      <c r="LCJ69" s="87"/>
      <c r="LCK69" s="87"/>
      <c r="LCL69" s="87"/>
      <c r="LCM69" s="87"/>
      <c r="LCN69" s="87"/>
      <c r="LCO69" s="87"/>
      <c r="LCP69" s="87"/>
      <c r="LCQ69" s="87"/>
      <c r="LCR69" s="87"/>
      <c r="LCS69" s="87"/>
      <c r="LCT69" s="87"/>
      <c r="LCU69" s="87"/>
      <c r="LCV69" s="87"/>
      <c r="LCW69" s="87"/>
      <c r="LCX69" s="87"/>
      <c r="LCY69" s="87"/>
      <c r="LCZ69" s="87"/>
      <c r="LDA69" s="87"/>
      <c r="LDB69" s="87"/>
      <c r="LDC69" s="87"/>
      <c r="LDD69" s="87"/>
      <c r="LDE69" s="87"/>
      <c r="LDF69" s="87"/>
      <c r="LDG69" s="87"/>
      <c r="LDH69" s="87"/>
      <c r="LDI69" s="87"/>
      <c r="LDJ69" s="87"/>
      <c r="LDK69" s="87"/>
      <c r="LDL69" s="87"/>
      <c r="LDM69" s="87"/>
      <c r="LDN69" s="87"/>
      <c r="LDO69" s="87"/>
      <c r="LDP69" s="87"/>
      <c r="LDQ69" s="87"/>
      <c r="LDR69" s="87"/>
      <c r="LDS69" s="87"/>
      <c r="LDT69" s="87"/>
      <c r="LDU69" s="87"/>
      <c r="LDV69" s="87"/>
      <c r="LDW69" s="87"/>
      <c r="LDX69" s="87"/>
      <c r="LDY69" s="87"/>
      <c r="LDZ69" s="87"/>
      <c r="LEA69" s="87"/>
      <c r="LEB69" s="87"/>
      <c r="LEC69" s="87"/>
      <c r="LED69" s="87"/>
      <c r="LEE69" s="87"/>
      <c r="LEF69" s="87"/>
      <c r="LEG69" s="87"/>
      <c r="LEH69" s="87"/>
      <c r="LEI69" s="87"/>
      <c r="LEJ69" s="87"/>
      <c r="LEK69" s="87"/>
      <c r="LEL69" s="87"/>
      <c r="LEM69" s="87"/>
      <c r="LEN69" s="87"/>
      <c r="LEO69" s="87"/>
      <c r="LEP69" s="87"/>
      <c r="LEQ69" s="87"/>
      <c r="LER69" s="87"/>
      <c r="LES69" s="87"/>
      <c r="LET69" s="87"/>
      <c r="LEU69" s="87"/>
      <c r="LEV69" s="87"/>
      <c r="LEW69" s="87"/>
      <c r="LEX69" s="87"/>
      <c r="LEY69" s="87"/>
      <c r="LEZ69" s="87"/>
      <c r="LFA69" s="87"/>
      <c r="LFB69" s="87"/>
      <c r="LFC69" s="87"/>
      <c r="LFD69" s="87"/>
      <c r="LFE69" s="87"/>
      <c r="LFF69" s="87"/>
      <c r="LFG69" s="87"/>
      <c r="LFH69" s="87"/>
      <c r="LFI69" s="87"/>
      <c r="LFJ69" s="87"/>
      <c r="LFK69" s="87"/>
      <c r="LFL69" s="87"/>
      <c r="LFM69" s="87"/>
      <c r="LFN69" s="87"/>
      <c r="LFO69" s="87"/>
      <c r="LFP69" s="87"/>
      <c r="LFQ69" s="87"/>
      <c r="LFR69" s="87"/>
      <c r="LFS69" s="87"/>
      <c r="LFT69" s="87"/>
      <c r="LFU69" s="87"/>
      <c r="LFV69" s="87"/>
      <c r="LFW69" s="87"/>
      <c r="LFX69" s="87"/>
      <c r="LFY69" s="87"/>
      <c r="LFZ69" s="87"/>
      <c r="LGA69" s="87"/>
      <c r="LGB69" s="87"/>
      <c r="LGC69" s="87"/>
      <c r="LGD69" s="87"/>
      <c r="LGE69" s="87"/>
      <c r="LGF69" s="87"/>
      <c r="LGG69" s="87"/>
      <c r="LGH69" s="87"/>
      <c r="LGI69" s="87"/>
      <c r="LGJ69" s="87"/>
      <c r="LGK69" s="87"/>
      <c r="LGL69" s="87"/>
      <c r="LGM69" s="87"/>
      <c r="LGN69" s="87"/>
      <c r="LGO69" s="87"/>
      <c r="LGP69" s="87"/>
      <c r="LGQ69" s="87"/>
      <c r="LGR69" s="87"/>
      <c r="LGS69" s="87"/>
      <c r="LGT69" s="87"/>
      <c r="LGU69" s="87"/>
      <c r="LGV69" s="87"/>
      <c r="LGW69" s="87"/>
      <c r="LGX69" s="87"/>
      <c r="LGY69" s="87"/>
      <c r="LGZ69" s="87"/>
      <c r="LHA69" s="87"/>
      <c r="LHB69" s="87"/>
      <c r="LHC69" s="87"/>
      <c r="LHD69" s="87"/>
      <c r="LHE69" s="87"/>
      <c r="LHF69" s="87"/>
      <c r="LHG69" s="87"/>
      <c r="LHH69" s="87"/>
      <c r="LHI69" s="87"/>
      <c r="LHJ69" s="87"/>
      <c r="LHK69" s="87"/>
      <c r="LHL69" s="87"/>
      <c r="LHM69" s="87"/>
      <c r="LHN69" s="87"/>
      <c r="LHO69" s="87"/>
      <c r="LHP69" s="87"/>
      <c r="LHQ69" s="87"/>
      <c r="LHR69" s="87"/>
      <c r="LHS69" s="87"/>
      <c r="LHT69" s="87"/>
      <c r="LHU69" s="87"/>
      <c r="LHV69" s="87"/>
      <c r="LHW69" s="87"/>
      <c r="LHX69" s="87"/>
      <c r="LHY69" s="87"/>
      <c r="LHZ69" s="87"/>
      <c r="LIA69" s="87"/>
      <c r="LIB69" s="87"/>
      <c r="LIC69" s="87"/>
      <c r="LID69" s="87"/>
      <c r="LIE69" s="87"/>
      <c r="LIF69" s="87"/>
      <c r="LIG69" s="87"/>
      <c r="LIH69" s="87"/>
      <c r="LII69" s="87"/>
      <c r="LIJ69" s="87"/>
      <c r="LIK69" s="87"/>
      <c r="LIL69" s="87"/>
      <c r="LIM69" s="87"/>
      <c r="LIN69" s="87"/>
      <c r="LIO69" s="87"/>
      <c r="LIP69" s="87"/>
      <c r="LIQ69" s="87"/>
      <c r="LIR69" s="87"/>
      <c r="LIS69" s="87"/>
      <c r="LIT69" s="87"/>
      <c r="LIU69" s="87"/>
      <c r="LIV69" s="87"/>
      <c r="LIW69" s="87"/>
      <c r="LIX69" s="87"/>
      <c r="LIY69" s="87"/>
      <c r="LIZ69" s="87"/>
      <c r="LJA69" s="87"/>
      <c r="LJB69" s="87"/>
      <c r="LJC69" s="87"/>
      <c r="LJD69" s="87"/>
      <c r="LJE69" s="87"/>
      <c r="LJF69" s="87"/>
      <c r="LJG69" s="87"/>
      <c r="LJH69" s="87"/>
      <c r="LJI69" s="87"/>
      <c r="LJJ69" s="87"/>
      <c r="LJK69" s="87"/>
      <c r="LJL69" s="87"/>
      <c r="LJM69" s="87"/>
      <c r="LJN69" s="87"/>
      <c r="LJO69" s="87"/>
      <c r="LJP69" s="87"/>
      <c r="LJQ69" s="87"/>
      <c r="LJR69" s="87"/>
      <c r="LJS69" s="87"/>
      <c r="LJT69" s="87"/>
      <c r="LJU69" s="87"/>
      <c r="LJV69" s="87"/>
      <c r="LJW69" s="87"/>
      <c r="LJX69" s="87"/>
      <c r="LJY69" s="87"/>
      <c r="LJZ69" s="87"/>
      <c r="LKA69" s="87"/>
      <c r="LKB69" s="87"/>
      <c r="LKC69" s="87"/>
      <c r="LKD69" s="87"/>
      <c r="LKE69" s="87"/>
      <c r="LKF69" s="87"/>
      <c r="LKG69" s="87"/>
      <c r="LKH69" s="87"/>
      <c r="LKI69" s="87"/>
      <c r="LKJ69" s="87"/>
      <c r="LKK69" s="87"/>
      <c r="LKL69" s="87"/>
      <c r="LKM69" s="87"/>
      <c r="LKN69" s="87"/>
      <c r="LKO69" s="87"/>
      <c r="LKP69" s="87"/>
      <c r="LKQ69" s="87"/>
      <c r="LKR69" s="87"/>
      <c r="LKS69" s="87"/>
      <c r="LKT69" s="87"/>
      <c r="LKU69" s="87"/>
      <c r="LKV69" s="87"/>
      <c r="LKW69" s="87"/>
      <c r="LKX69" s="87"/>
      <c r="LKY69" s="87"/>
      <c r="LKZ69" s="87"/>
      <c r="LLA69" s="87"/>
      <c r="LLB69" s="87"/>
      <c r="LLC69" s="87"/>
      <c r="LLD69" s="87"/>
      <c r="LLE69" s="87"/>
      <c r="LLF69" s="87"/>
      <c r="LLG69" s="87"/>
      <c r="LLH69" s="87"/>
      <c r="LLI69" s="87"/>
      <c r="LLJ69" s="87"/>
      <c r="LLK69" s="87"/>
      <c r="LLL69" s="87"/>
      <c r="LLM69" s="87"/>
      <c r="LLN69" s="87"/>
      <c r="LLO69" s="87"/>
      <c r="LLP69" s="87"/>
      <c r="LLQ69" s="87"/>
      <c r="LLR69" s="87"/>
      <c r="LLS69" s="87"/>
      <c r="LLT69" s="87"/>
      <c r="LLU69" s="87"/>
      <c r="LLV69" s="87"/>
      <c r="LLW69" s="87"/>
      <c r="LLX69" s="87"/>
      <c r="LLY69" s="87"/>
      <c r="LLZ69" s="87"/>
      <c r="LMA69" s="87"/>
      <c r="LMB69" s="87"/>
      <c r="LMC69" s="87"/>
      <c r="LMD69" s="87"/>
      <c r="LME69" s="87"/>
      <c r="LMF69" s="87"/>
      <c r="LMG69" s="87"/>
      <c r="LMH69" s="87"/>
      <c r="LMI69" s="87"/>
      <c r="LMJ69" s="87"/>
      <c r="LMK69" s="87"/>
      <c r="LML69" s="87"/>
      <c r="LMM69" s="87"/>
      <c r="LMN69" s="87"/>
      <c r="LMO69" s="87"/>
      <c r="LMP69" s="87"/>
      <c r="LMQ69" s="87"/>
      <c r="LMR69" s="87"/>
      <c r="LMS69" s="87"/>
      <c r="LMT69" s="87"/>
      <c r="LMU69" s="87"/>
      <c r="LMV69" s="87"/>
      <c r="LMW69" s="87"/>
      <c r="LMX69" s="87"/>
      <c r="LMY69" s="87"/>
      <c r="LMZ69" s="87"/>
      <c r="LNA69" s="87"/>
      <c r="LNB69" s="87"/>
      <c r="LNC69" s="87"/>
      <c r="LND69" s="87"/>
      <c r="LNE69" s="87"/>
      <c r="LNF69" s="87"/>
      <c r="LNG69" s="87"/>
      <c r="LNH69" s="87"/>
      <c r="LNI69" s="87"/>
      <c r="LNJ69" s="87"/>
      <c r="LNK69" s="87"/>
      <c r="LNL69" s="87"/>
      <c r="LNM69" s="87"/>
      <c r="LNN69" s="87"/>
      <c r="LNO69" s="87"/>
      <c r="LNP69" s="87"/>
      <c r="LNQ69" s="87"/>
      <c r="LNR69" s="87"/>
      <c r="LNS69" s="87"/>
      <c r="LNT69" s="87"/>
      <c r="LNU69" s="87"/>
      <c r="LNV69" s="87"/>
      <c r="LNW69" s="87"/>
      <c r="LNX69" s="87"/>
      <c r="LNY69" s="87"/>
      <c r="LNZ69" s="87"/>
      <c r="LOA69" s="87"/>
      <c r="LOB69" s="87"/>
      <c r="LOC69" s="87"/>
      <c r="LOD69" s="87"/>
      <c r="LOE69" s="87"/>
      <c r="LOF69" s="87"/>
      <c r="LOG69" s="87"/>
      <c r="LOH69" s="87"/>
      <c r="LOI69" s="87"/>
      <c r="LOJ69" s="87"/>
      <c r="LOK69" s="87"/>
      <c r="LOL69" s="87"/>
      <c r="LOM69" s="87"/>
      <c r="LON69" s="87"/>
      <c r="LOO69" s="87"/>
      <c r="LOP69" s="87"/>
      <c r="LOQ69" s="87"/>
      <c r="LOR69" s="87"/>
      <c r="LOS69" s="87"/>
      <c r="LOT69" s="87"/>
      <c r="LOU69" s="87"/>
      <c r="LOV69" s="87"/>
      <c r="LOW69" s="87"/>
      <c r="LOX69" s="87"/>
      <c r="LOY69" s="87"/>
      <c r="LOZ69" s="87"/>
      <c r="LPA69" s="87"/>
      <c r="LPB69" s="87"/>
      <c r="LPC69" s="87"/>
      <c r="LPD69" s="87"/>
      <c r="LPE69" s="87"/>
      <c r="LPF69" s="87"/>
      <c r="LPG69" s="87"/>
      <c r="LPH69" s="87"/>
      <c r="LPI69" s="87"/>
      <c r="LPJ69" s="87"/>
      <c r="LPK69" s="87"/>
      <c r="LPL69" s="87"/>
      <c r="LPM69" s="87"/>
      <c r="LPN69" s="87"/>
      <c r="LPO69" s="87"/>
      <c r="LPP69" s="87"/>
      <c r="LPQ69" s="87"/>
      <c r="LPR69" s="87"/>
      <c r="LPS69" s="87"/>
      <c r="LPT69" s="87"/>
      <c r="LPU69" s="87"/>
      <c r="LPV69" s="87"/>
      <c r="LPW69" s="87"/>
      <c r="LPX69" s="87"/>
      <c r="LPY69" s="87"/>
      <c r="LPZ69" s="87"/>
      <c r="LQA69" s="87"/>
      <c r="LQB69" s="87"/>
      <c r="LQC69" s="87"/>
      <c r="LQD69" s="87"/>
      <c r="LQE69" s="87"/>
      <c r="LQF69" s="87"/>
      <c r="LQG69" s="87"/>
      <c r="LQH69" s="87"/>
      <c r="LQI69" s="87"/>
      <c r="LQJ69" s="87"/>
      <c r="LQK69" s="87"/>
      <c r="LQL69" s="87"/>
      <c r="LQM69" s="87"/>
      <c r="LQN69" s="87"/>
      <c r="LQO69" s="87"/>
      <c r="LQP69" s="87"/>
      <c r="LQQ69" s="87"/>
      <c r="LQR69" s="87"/>
      <c r="LQS69" s="87"/>
      <c r="LQT69" s="87"/>
      <c r="LQU69" s="87"/>
      <c r="LQV69" s="87"/>
      <c r="LQW69" s="87"/>
      <c r="LQX69" s="87"/>
      <c r="LQY69" s="87"/>
      <c r="LQZ69" s="87"/>
      <c r="LRA69" s="87"/>
      <c r="LRB69" s="87"/>
      <c r="LRC69" s="87"/>
      <c r="LRD69" s="87"/>
      <c r="LRE69" s="87"/>
      <c r="LRF69" s="87"/>
      <c r="LRG69" s="87"/>
      <c r="LRH69" s="87"/>
      <c r="LRI69" s="87"/>
      <c r="LRJ69" s="87"/>
      <c r="LRK69" s="87"/>
      <c r="LRL69" s="87"/>
      <c r="LRM69" s="87"/>
      <c r="LRN69" s="87"/>
      <c r="LRO69" s="87"/>
      <c r="LRP69" s="87"/>
      <c r="LRQ69" s="87"/>
      <c r="LRR69" s="87"/>
      <c r="LRS69" s="87"/>
      <c r="LRT69" s="87"/>
      <c r="LRU69" s="87"/>
      <c r="LRV69" s="87"/>
      <c r="LRW69" s="87"/>
      <c r="LRX69" s="87"/>
      <c r="LRY69" s="87"/>
      <c r="LRZ69" s="87"/>
      <c r="LSA69" s="87"/>
      <c r="LSB69" s="87"/>
      <c r="LSC69" s="87"/>
      <c r="LSD69" s="87"/>
      <c r="LSE69" s="87"/>
      <c r="LSF69" s="87"/>
      <c r="LSG69" s="87"/>
      <c r="LSH69" s="87"/>
      <c r="LSI69" s="87"/>
      <c r="LSJ69" s="87"/>
      <c r="LSK69" s="87"/>
      <c r="LSL69" s="87"/>
      <c r="LSM69" s="87"/>
      <c r="LSN69" s="87"/>
      <c r="LSO69" s="87"/>
      <c r="LSP69" s="87"/>
      <c r="LSQ69" s="87"/>
      <c r="LSR69" s="87"/>
      <c r="LSS69" s="87"/>
      <c r="LST69" s="87"/>
      <c r="LSU69" s="87"/>
      <c r="LSV69" s="87"/>
      <c r="LSW69" s="87"/>
      <c r="LSX69" s="87"/>
      <c r="LSY69" s="87"/>
      <c r="LSZ69" s="87"/>
      <c r="LTA69" s="87"/>
      <c r="LTB69" s="87"/>
      <c r="LTC69" s="87"/>
      <c r="LTD69" s="87"/>
      <c r="LTE69" s="87"/>
      <c r="LTF69" s="87"/>
      <c r="LTG69" s="87"/>
      <c r="LTH69" s="87"/>
      <c r="LTI69" s="87"/>
      <c r="LTJ69" s="87"/>
      <c r="LTK69" s="87"/>
      <c r="LTL69" s="87"/>
      <c r="LTM69" s="87"/>
      <c r="LTN69" s="87"/>
      <c r="LTO69" s="87"/>
      <c r="LTP69" s="87"/>
      <c r="LTQ69" s="87"/>
      <c r="LTR69" s="87"/>
      <c r="LTS69" s="87"/>
      <c r="LTT69" s="87"/>
      <c r="LTU69" s="87"/>
      <c r="LTV69" s="87"/>
      <c r="LTW69" s="87"/>
      <c r="LTX69" s="87"/>
      <c r="LTY69" s="87"/>
      <c r="LTZ69" s="87"/>
      <c r="LUA69" s="87"/>
      <c r="LUB69" s="87"/>
      <c r="LUC69" s="87"/>
      <c r="LUD69" s="87"/>
      <c r="LUE69" s="87"/>
      <c r="LUF69" s="87"/>
      <c r="LUG69" s="87"/>
      <c r="LUH69" s="87"/>
      <c r="LUI69" s="87"/>
      <c r="LUJ69" s="87"/>
      <c r="LUK69" s="87"/>
      <c r="LUL69" s="87"/>
      <c r="LUM69" s="87"/>
      <c r="LUN69" s="87"/>
      <c r="LUO69" s="87"/>
      <c r="LUP69" s="87"/>
      <c r="LUQ69" s="87"/>
      <c r="LUR69" s="87"/>
      <c r="LUS69" s="87"/>
      <c r="LUT69" s="87"/>
      <c r="LUU69" s="87"/>
      <c r="LUV69" s="87"/>
      <c r="LUW69" s="87"/>
      <c r="LUX69" s="87"/>
      <c r="LUY69" s="87"/>
      <c r="LUZ69" s="87"/>
      <c r="LVA69" s="87"/>
      <c r="LVB69" s="87"/>
      <c r="LVC69" s="87"/>
      <c r="LVD69" s="87"/>
      <c r="LVE69" s="87"/>
      <c r="LVF69" s="87"/>
      <c r="LVG69" s="87"/>
      <c r="LVH69" s="87"/>
      <c r="LVI69" s="87"/>
      <c r="LVJ69" s="87"/>
      <c r="LVK69" s="87"/>
      <c r="LVL69" s="87"/>
      <c r="LVM69" s="87"/>
      <c r="LVN69" s="87"/>
      <c r="LVO69" s="87"/>
      <c r="LVP69" s="87"/>
      <c r="LVQ69" s="87"/>
      <c r="LVR69" s="87"/>
      <c r="LVS69" s="87"/>
      <c r="LVT69" s="87"/>
      <c r="LVU69" s="87"/>
      <c r="LVV69" s="87"/>
      <c r="LVW69" s="87"/>
      <c r="LVX69" s="87"/>
      <c r="LVY69" s="87"/>
      <c r="LVZ69" s="87"/>
      <c r="LWA69" s="87"/>
      <c r="LWB69" s="87"/>
      <c r="LWC69" s="87"/>
      <c r="LWD69" s="87"/>
      <c r="LWE69" s="87"/>
      <c r="LWF69" s="87"/>
      <c r="LWG69" s="87"/>
      <c r="LWH69" s="87"/>
      <c r="LWI69" s="87"/>
      <c r="LWJ69" s="87"/>
      <c r="LWK69" s="87"/>
      <c r="LWL69" s="87"/>
      <c r="LWM69" s="87"/>
      <c r="LWN69" s="87"/>
      <c r="LWO69" s="87"/>
      <c r="LWP69" s="87"/>
      <c r="LWQ69" s="87"/>
      <c r="LWR69" s="87"/>
      <c r="LWS69" s="87"/>
      <c r="LWT69" s="87"/>
      <c r="LWU69" s="87"/>
      <c r="LWV69" s="87"/>
      <c r="LWW69" s="87"/>
      <c r="LWX69" s="87"/>
      <c r="LWY69" s="87"/>
      <c r="LWZ69" s="87"/>
      <c r="LXA69" s="87"/>
      <c r="LXB69" s="87"/>
      <c r="LXC69" s="87"/>
      <c r="LXD69" s="87"/>
      <c r="LXE69" s="87"/>
      <c r="LXF69" s="87"/>
      <c r="LXG69" s="87"/>
      <c r="LXH69" s="87"/>
      <c r="LXI69" s="87"/>
      <c r="LXJ69" s="87"/>
      <c r="LXK69" s="87"/>
      <c r="LXL69" s="87"/>
      <c r="LXM69" s="87"/>
      <c r="LXN69" s="87"/>
      <c r="LXO69" s="87"/>
      <c r="LXP69" s="87"/>
      <c r="LXQ69" s="87"/>
      <c r="LXR69" s="87"/>
      <c r="LXS69" s="87"/>
      <c r="LXT69" s="87"/>
      <c r="LXU69" s="87"/>
      <c r="LXV69" s="87"/>
      <c r="LXW69" s="87"/>
      <c r="LXX69" s="87"/>
      <c r="LXY69" s="87"/>
      <c r="LXZ69" s="87"/>
      <c r="LYA69" s="87"/>
      <c r="LYB69" s="87"/>
      <c r="LYC69" s="87"/>
      <c r="LYD69" s="87"/>
      <c r="LYE69" s="87"/>
      <c r="LYF69" s="87"/>
      <c r="LYG69" s="87"/>
      <c r="LYH69" s="87"/>
      <c r="LYI69" s="87"/>
      <c r="LYJ69" s="87"/>
      <c r="LYK69" s="87"/>
      <c r="LYL69" s="87"/>
      <c r="LYM69" s="87"/>
      <c r="LYN69" s="87"/>
      <c r="LYO69" s="87"/>
      <c r="LYP69" s="87"/>
      <c r="LYQ69" s="87"/>
      <c r="LYR69" s="87"/>
      <c r="LYS69" s="87"/>
      <c r="LYT69" s="87"/>
      <c r="LYU69" s="87"/>
      <c r="LYV69" s="87"/>
      <c r="LYW69" s="87"/>
      <c r="LYX69" s="87"/>
      <c r="LYY69" s="87"/>
      <c r="LYZ69" s="87"/>
      <c r="LZA69" s="87"/>
      <c r="LZB69" s="87"/>
      <c r="LZC69" s="87"/>
      <c r="LZD69" s="87"/>
      <c r="LZE69" s="87"/>
      <c r="LZF69" s="87"/>
      <c r="LZG69" s="87"/>
      <c r="LZH69" s="87"/>
      <c r="LZI69" s="87"/>
      <c r="LZJ69" s="87"/>
      <c r="LZK69" s="87"/>
      <c r="LZL69" s="87"/>
      <c r="LZM69" s="87"/>
      <c r="LZN69" s="87"/>
      <c r="LZO69" s="87"/>
      <c r="LZP69" s="87"/>
      <c r="LZQ69" s="87"/>
      <c r="LZR69" s="87"/>
      <c r="LZS69" s="87"/>
      <c r="LZT69" s="87"/>
      <c r="LZU69" s="87"/>
      <c r="LZV69" s="87"/>
      <c r="LZW69" s="87"/>
      <c r="LZX69" s="87"/>
      <c r="LZY69" s="87"/>
      <c r="LZZ69" s="87"/>
      <c r="MAA69" s="87"/>
      <c r="MAB69" s="87"/>
      <c r="MAC69" s="87"/>
      <c r="MAD69" s="87"/>
      <c r="MAE69" s="87"/>
      <c r="MAF69" s="87"/>
      <c r="MAG69" s="87"/>
      <c r="MAH69" s="87"/>
      <c r="MAI69" s="87"/>
      <c r="MAJ69" s="87"/>
      <c r="MAK69" s="87"/>
      <c r="MAL69" s="87"/>
      <c r="MAM69" s="87"/>
      <c r="MAN69" s="87"/>
      <c r="MAO69" s="87"/>
      <c r="MAP69" s="87"/>
      <c r="MAQ69" s="87"/>
      <c r="MAR69" s="87"/>
      <c r="MAS69" s="87"/>
      <c r="MAT69" s="87"/>
      <c r="MAU69" s="87"/>
      <c r="MAV69" s="87"/>
      <c r="MAW69" s="87"/>
      <c r="MAX69" s="87"/>
      <c r="MAY69" s="87"/>
      <c r="MAZ69" s="87"/>
      <c r="MBA69" s="87"/>
      <c r="MBB69" s="87"/>
      <c r="MBC69" s="87"/>
      <c r="MBD69" s="87"/>
      <c r="MBE69" s="87"/>
      <c r="MBF69" s="87"/>
      <c r="MBG69" s="87"/>
      <c r="MBH69" s="87"/>
      <c r="MBI69" s="87"/>
      <c r="MBJ69" s="87"/>
      <c r="MBK69" s="87"/>
      <c r="MBL69" s="87"/>
      <c r="MBM69" s="87"/>
      <c r="MBN69" s="87"/>
      <c r="MBO69" s="87"/>
      <c r="MBP69" s="87"/>
      <c r="MBQ69" s="87"/>
      <c r="MBR69" s="87"/>
      <c r="MBS69" s="87"/>
      <c r="MBT69" s="87"/>
      <c r="MBU69" s="87"/>
      <c r="MBV69" s="87"/>
      <c r="MBW69" s="87"/>
      <c r="MBX69" s="87"/>
      <c r="MBY69" s="87"/>
      <c r="MBZ69" s="87"/>
      <c r="MCA69" s="87"/>
      <c r="MCB69" s="87"/>
      <c r="MCC69" s="87"/>
      <c r="MCD69" s="87"/>
      <c r="MCE69" s="87"/>
      <c r="MCF69" s="87"/>
      <c r="MCG69" s="87"/>
      <c r="MCH69" s="87"/>
      <c r="MCI69" s="87"/>
      <c r="MCJ69" s="87"/>
      <c r="MCK69" s="87"/>
      <c r="MCL69" s="87"/>
      <c r="MCM69" s="87"/>
      <c r="MCN69" s="87"/>
      <c r="MCO69" s="87"/>
      <c r="MCP69" s="87"/>
      <c r="MCQ69" s="87"/>
      <c r="MCR69" s="87"/>
      <c r="MCS69" s="87"/>
      <c r="MCT69" s="87"/>
      <c r="MCU69" s="87"/>
      <c r="MCV69" s="87"/>
      <c r="MCW69" s="87"/>
      <c r="MCX69" s="87"/>
      <c r="MCY69" s="87"/>
      <c r="MCZ69" s="87"/>
      <c r="MDA69" s="87"/>
      <c r="MDB69" s="87"/>
      <c r="MDC69" s="87"/>
      <c r="MDD69" s="87"/>
      <c r="MDE69" s="87"/>
      <c r="MDF69" s="87"/>
      <c r="MDG69" s="87"/>
      <c r="MDH69" s="87"/>
      <c r="MDI69" s="87"/>
      <c r="MDJ69" s="87"/>
      <c r="MDK69" s="87"/>
      <c r="MDL69" s="87"/>
      <c r="MDM69" s="87"/>
      <c r="MDN69" s="87"/>
      <c r="MDO69" s="87"/>
      <c r="MDP69" s="87"/>
      <c r="MDQ69" s="87"/>
      <c r="MDR69" s="87"/>
      <c r="MDS69" s="87"/>
      <c r="MDT69" s="87"/>
      <c r="MDU69" s="87"/>
      <c r="MDV69" s="87"/>
      <c r="MDW69" s="87"/>
      <c r="MDX69" s="87"/>
      <c r="MDY69" s="87"/>
      <c r="MDZ69" s="87"/>
      <c r="MEA69" s="87"/>
      <c r="MEB69" s="87"/>
      <c r="MEC69" s="87"/>
      <c r="MED69" s="87"/>
      <c r="MEE69" s="87"/>
      <c r="MEF69" s="87"/>
      <c r="MEG69" s="87"/>
      <c r="MEH69" s="87"/>
      <c r="MEI69" s="87"/>
      <c r="MEJ69" s="87"/>
      <c r="MEK69" s="87"/>
      <c r="MEL69" s="87"/>
      <c r="MEM69" s="87"/>
      <c r="MEN69" s="87"/>
      <c r="MEO69" s="87"/>
      <c r="MEP69" s="87"/>
      <c r="MEQ69" s="87"/>
      <c r="MER69" s="87"/>
      <c r="MES69" s="87"/>
      <c r="MET69" s="87"/>
      <c r="MEU69" s="87"/>
      <c r="MEV69" s="87"/>
      <c r="MEW69" s="87"/>
      <c r="MEX69" s="87"/>
      <c r="MEY69" s="87"/>
      <c r="MEZ69" s="87"/>
      <c r="MFA69" s="87"/>
      <c r="MFB69" s="87"/>
      <c r="MFC69" s="87"/>
      <c r="MFD69" s="87"/>
      <c r="MFE69" s="87"/>
      <c r="MFF69" s="87"/>
      <c r="MFG69" s="87"/>
      <c r="MFH69" s="87"/>
      <c r="MFI69" s="87"/>
      <c r="MFJ69" s="87"/>
      <c r="MFK69" s="87"/>
      <c r="MFL69" s="87"/>
      <c r="MFM69" s="87"/>
      <c r="MFN69" s="87"/>
      <c r="MFO69" s="87"/>
      <c r="MFP69" s="87"/>
      <c r="MFQ69" s="87"/>
      <c r="MFR69" s="87"/>
      <c r="MFS69" s="87"/>
      <c r="MFT69" s="87"/>
      <c r="MFU69" s="87"/>
      <c r="MFV69" s="87"/>
      <c r="MFW69" s="87"/>
      <c r="MFX69" s="87"/>
      <c r="MFY69" s="87"/>
      <c r="MFZ69" s="87"/>
      <c r="MGA69" s="87"/>
      <c r="MGB69" s="87"/>
      <c r="MGC69" s="87"/>
      <c r="MGD69" s="87"/>
      <c r="MGE69" s="87"/>
      <c r="MGF69" s="87"/>
      <c r="MGG69" s="87"/>
      <c r="MGH69" s="87"/>
      <c r="MGI69" s="87"/>
      <c r="MGJ69" s="87"/>
      <c r="MGK69" s="87"/>
      <c r="MGL69" s="87"/>
      <c r="MGM69" s="87"/>
      <c r="MGN69" s="87"/>
      <c r="MGO69" s="87"/>
      <c r="MGP69" s="87"/>
      <c r="MGQ69" s="87"/>
      <c r="MGR69" s="87"/>
      <c r="MGS69" s="87"/>
      <c r="MGT69" s="87"/>
      <c r="MGU69" s="87"/>
      <c r="MGV69" s="87"/>
      <c r="MGW69" s="87"/>
      <c r="MGX69" s="87"/>
      <c r="MGY69" s="87"/>
      <c r="MGZ69" s="87"/>
      <c r="MHA69" s="87"/>
      <c r="MHB69" s="87"/>
      <c r="MHC69" s="87"/>
      <c r="MHD69" s="87"/>
      <c r="MHE69" s="87"/>
      <c r="MHF69" s="87"/>
      <c r="MHG69" s="87"/>
      <c r="MHH69" s="87"/>
      <c r="MHI69" s="87"/>
      <c r="MHJ69" s="87"/>
      <c r="MHK69" s="87"/>
      <c r="MHL69" s="87"/>
      <c r="MHM69" s="87"/>
      <c r="MHN69" s="87"/>
      <c r="MHO69" s="87"/>
      <c r="MHP69" s="87"/>
      <c r="MHQ69" s="87"/>
      <c r="MHR69" s="87"/>
      <c r="MHS69" s="87"/>
      <c r="MHT69" s="87"/>
      <c r="MHU69" s="87"/>
      <c r="MHV69" s="87"/>
      <c r="MHW69" s="87"/>
      <c r="MHX69" s="87"/>
      <c r="MHY69" s="87"/>
      <c r="MHZ69" s="87"/>
      <c r="MIA69" s="87"/>
      <c r="MIB69" s="87"/>
      <c r="MIC69" s="87"/>
      <c r="MID69" s="87"/>
      <c r="MIE69" s="87"/>
      <c r="MIF69" s="87"/>
      <c r="MIG69" s="87"/>
      <c r="MIH69" s="87"/>
      <c r="MII69" s="87"/>
      <c r="MIJ69" s="87"/>
      <c r="MIK69" s="87"/>
      <c r="MIL69" s="87"/>
      <c r="MIM69" s="87"/>
      <c r="MIN69" s="87"/>
      <c r="MIO69" s="87"/>
      <c r="MIP69" s="87"/>
      <c r="MIQ69" s="87"/>
      <c r="MIR69" s="87"/>
      <c r="MIS69" s="87"/>
      <c r="MIT69" s="87"/>
      <c r="MIU69" s="87"/>
      <c r="MIV69" s="87"/>
      <c r="MIW69" s="87"/>
      <c r="MIX69" s="87"/>
      <c r="MIY69" s="87"/>
      <c r="MIZ69" s="87"/>
      <c r="MJA69" s="87"/>
      <c r="MJB69" s="87"/>
      <c r="MJC69" s="87"/>
      <c r="MJD69" s="87"/>
      <c r="MJE69" s="87"/>
      <c r="MJF69" s="87"/>
      <c r="MJG69" s="87"/>
      <c r="MJH69" s="87"/>
      <c r="MJI69" s="87"/>
      <c r="MJJ69" s="87"/>
      <c r="MJK69" s="87"/>
      <c r="MJL69" s="87"/>
      <c r="MJM69" s="87"/>
      <c r="MJN69" s="87"/>
      <c r="MJO69" s="87"/>
      <c r="MJP69" s="87"/>
      <c r="MJQ69" s="87"/>
      <c r="MJR69" s="87"/>
      <c r="MJS69" s="87"/>
      <c r="MJT69" s="87"/>
      <c r="MJU69" s="87"/>
      <c r="MJV69" s="87"/>
      <c r="MJW69" s="87"/>
      <c r="MJX69" s="87"/>
      <c r="MJY69" s="87"/>
      <c r="MJZ69" s="87"/>
      <c r="MKA69" s="87"/>
      <c r="MKB69" s="87"/>
      <c r="MKC69" s="87"/>
      <c r="MKD69" s="87"/>
      <c r="MKE69" s="87"/>
      <c r="MKF69" s="87"/>
      <c r="MKG69" s="87"/>
      <c r="MKH69" s="87"/>
      <c r="MKI69" s="87"/>
      <c r="MKJ69" s="87"/>
      <c r="MKK69" s="87"/>
      <c r="MKL69" s="87"/>
      <c r="MKM69" s="87"/>
      <c r="MKN69" s="87"/>
      <c r="MKO69" s="87"/>
      <c r="MKP69" s="87"/>
      <c r="MKQ69" s="87"/>
      <c r="MKR69" s="87"/>
      <c r="MKS69" s="87"/>
      <c r="MKT69" s="87"/>
      <c r="MKU69" s="87"/>
      <c r="MKV69" s="87"/>
      <c r="MKW69" s="87"/>
      <c r="MKX69" s="87"/>
      <c r="MKY69" s="87"/>
      <c r="MKZ69" s="87"/>
      <c r="MLA69" s="87"/>
      <c r="MLB69" s="87"/>
      <c r="MLC69" s="87"/>
      <c r="MLD69" s="87"/>
      <c r="MLE69" s="87"/>
      <c r="MLF69" s="87"/>
      <c r="MLG69" s="87"/>
      <c r="MLH69" s="87"/>
      <c r="MLI69" s="87"/>
      <c r="MLJ69" s="87"/>
      <c r="MLK69" s="87"/>
      <c r="MLL69" s="87"/>
      <c r="MLM69" s="87"/>
      <c r="MLN69" s="87"/>
      <c r="MLO69" s="87"/>
      <c r="MLP69" s="87"/>
      <c r="MLQ69" s="87"/>
      <c r="MLR69" s="87"/>
      <c r="MLS69" s="87"/>
      <c r="MLT69" s="87"/>
      <c r="MLU69" s="87"/>
      <c r="MLV69" s="87"/>
      <c r="MLW69" s="87"/>
      <c r="MLX69" s="87"/>
      <c r="MLY69" s="87"/>
      <c r="MLZ69" s="87"/>
      <c r="MMA69" s="87"/>
      <c r="MMB69" s="87"/>
      <c r="MMC69" s="87"/>
      <c r="MMD69" s="87"/>
      <c r="MME69" s="87"/>
      <c r="MMF69" s="87"/>
      <c r="MMG69" s="87"/>
      <c r="MMH69" s="87"/>
      <c r="MMI69" s="87"/>
      <c r="MMJ69" s="87"/>
      <c r="MMK69" s="87"/>
      <c r="MML69" s="87"/>
      <c r="MMM69" s="87"/>
      <c r="MMN69" s="87"/>
      <c r="MMO69" s="87"/>
      <c r="MMP69" s="87"/>
      <c r="MMQ69" s="87"/>
      <c r="MMR69" s="87"/>
      <c r="MMS69" s="87"/>
      <c r="MMT69" s="87"/>
      <c r="MMU69" s="87"/>
      <c r="MMV69" s="87"/>
      <c r="MMW69" s="87"/>
      <c r="MMX69" s="87"/>
      <c r="MMY69" s="87"/>
      <c r="MMZ69" s="87"/>
      <c r="MNA69" s="87"/>
      <c r="MNB69" s="87"/>
      <c r="MNC69" s="87"/>
      <c r="MND69" s="87"/>
      <c r="MNE69" s="87"/>
      <c r="MNF69" s="87"/>
      <c r="MNG69" s="87"/>
      <c r="MNH69" s="87"/>
      <c r="MNI69" s="87"/>
      <c r="MNJ69" s="87"/>
      <c r="MNK69" s="87"/>
      <c r="MNL69" s="87"/>
      <c r="MNM69" s="87"/>
      <c r="MNN69" s="87"/>
      <c r="MNO69" s="87"/>
      <c r="MNP69" s="87"/>
      <c r="MNQ69" s="87"/>
      <c r="MNR69" s="87"/>
      <c r="MNS69" s="87"/>
      <c r="MNT69" s="87"/>
      <c r="MNU69" s="87"/>
      <c r="MNV69" s="87"/>
      <c r="MNW69" s="87"/>
      <c r="MNX69" s="87"/>
      <c r="MNY69" s="87"/>
      <c r="MNZ69" s="87"/>
      <c r="MOA69" s="87"/>
      <c r="MOB69" s="87"/>
      <c r="MOC69" s="87"/>
      <c r="MOD69" s="87"/>
      <c r="MOE69" s="87"/>
      <c r="MOF69" s="87"/>
      <c r="MOG69" s="87"/>
      <c r="MOH69" s="87"/>
      <c r="MOI69" s="87"/>
      <c r="MOJ69" s="87"/>
      <c r="MOK69" s="87"/>
      <c r="MOL69" s="87"/>
      <c r="MOM69" s="87"/>
      <c r="MON69" s="87"/>
      <c r="MOO69" s="87"/>
      <c r="MOP69" s="87"/>
      <c r="MOQ69" s="87"/>
      <c r="MOR69" s="87"/>
      <c r="MOS69" s="87"/>
      <c r="MOT69" s="87"/>
      <c r="MOU69" s="87"/>
      <c r="MOV69" s="87"/>
      <c r="MOW69" s="87"/>
      <c r="MOX69" s="87"/>
      <c r="MOY69" s="87"/>
      <c r="MOZ69" s="87"/>
      <c r="MPA69" s="87"/>
      <c r="MPB69" s="87"/>
      <c r="MPC69" s="87"/>
      <c r="MPD69" s="87"/>
      <c r="MPE69" s="87"/>
      <c r="MPF69" s="87"/>
      <c r="MPG69" s="87"/>
      <c r="MPH69" s="87"/>
      <c r="MPI69" s="87"/>
      <c r="MPJ69" s="87"/>
      <c r="MPK69" s="87"/>
      <c r="MPL69" s="87"/>
      <c r="MPM69" s="87"/>
      <c r="MPN69" s="87"/>
      <c r="MPO69" s="87"/>
      <c r="MPP69" s="87"/>
      <c r="MPQ69" s="87"/>
      <c r="MPR69" s="87"/>
      <c r="MPS69" s="87"/>
      <c r="MPT69" s="87"/>
      <c r="MPU69" s="87"/>
      <c r="MPV69" s="87"/>
      <c r="MPW69" s="87"/>
      <c r="MPX69" s="87"/>
      <c r="MPY69" s="87"/>
      <c r="MPZ69" s="87"/>
      <c r="MQA69" s="87"/>
      <c r="MQB69" s="87"/>
      <c r="MQC69" s="87"/>
      <c r="MQD69" s="87"/>
      <c r="MQE69" s="87"/>
      <c r="MQF69" s="87"/>
      <c r="MQG69" s="87"/>
      <c r="MQH69" s="87"/>
      <c r="MQI69" s="87"/>
      <c r="MQJ69" s="87"/>
      <c r="MQK69" s="87"/>
      <c r="MQL69" s="87"/>
      <c r="MQM69" s="87"/>
      <c r="MQN69" s="87"/>
      <c r="MQO69" s="87"/>
      <c r="MQP69" s="87"/>
      <c r="MQQ69" s="87"/>
      <c r="MQR69" s="87"/>
      <c r="MQS69" s="87"/>
      <c r="MQT69" s="87"/>
      <c r="MQU69" s="87"/>
      <c r="MQV69" s="87"/>
      <c r="MQW69" s="87"/>
      <c r="MQX69" s="87"/>
      <c r="MQY69" s="87"/>
      <c r="MQZ69" s="87"/>
      <c r="MRA69" s="87"/>
      <c r="MRB69" s="87"/>
      <c r="MRC69" s="87"/>
      <c r="MRD69" s="87"/>
      <c r="MRE69" s="87"/>
      <c r="MRF69" s="87"/>
      <c r="MRG69" s="87"/>
      <c r="MRH69" s="87"/>
      <c r="MRI69" s="87"/>
      <c r="MRJ69" s="87"/>
      <c r="MRK69" s="87"/>
      <c r="MRL69" s="87"/>
      <c r="MRM69" s="87"/>
      <c r="MRN69" s="87"/>
      <c r="MRO69" s="87"/>
      <c r="MRP69" s="87"/>
      <c r="MRQ69" s="87"/>
      <c r="MRR69" s="87"/>
      <c r="MRS69" s="87"/>
      <c r="MRT69" s="87"/>
      <c r="MRU69" s="87"/>
      <c r="MRV69" s="87"/>
      <c r="MRW69" s="87"/>
      <c r="MRX69" s="87"/>
      <c r="MRY69" s="87"/>
      <c r="MRZ69" s="87"/>
      <c r="MSA69" s="87"/>
      <c r="MSB69" s="87"/>
      <c r="MSC69" s="87"/>
      <c r="MSD69" s="87"/>
      <c r="MSE69" s="87"/>
      <c r="MSF69" s="87"/>
      <c r="MSG69" s="87"/>
      <c r="MSH69" s="87"/>
      <c r="MSI69" s="87"/>
      <c r="MSJ69" s="87"/>
      <c r="MSK69" s="87"/>
      <c r="MSL69" s="87"/>
      <c r="MSM69" s="87"/>
      <c r="MSN69" s="87"/>
      <c r="MSO69" s="87"/>
      <c r="MSP69" s="87"/>
      <c r="MSQ69" s="87"/>
      <c r="MSR69" s="87"/>
      <c r="MSS69" s="87"/>
      <c r="MST69" s="87"/>
      <c r="MSU69" s="87"/>
      <c r="MSV69" s="87"/>
      <c r="MSW69" s="87"/>
      <c r="MSX69" s="87"/>
      <c r="MSY69" s="87"/>
      <c r="MSZ69" s="87"/>
      <c r="MTA69" s="87"/>
      <c r="MTB69" s="87"/>
      <c r="MTC69" s="87"/>
      <c r="MTD69" s="87"/>
      <c r="MTE69" s="87"/>
      <c r="MTF69" s="87"/>
      <c r="MTG69" s="87"/>
      <c r="MTH69" s="87"/>
      <c r="MTI69" s="87"/>
      <c r="MTJ69" s="87"/>
      <c r="MTK69" s="87"/>
      <c r="MTL69" s="87"/>
      <c r="MTM69" s="87"/>
      <c r="MTN69" s="87"/>
      <c r="MTO69" s="87"/>
      <c r="MTP69" s="87"/>
      <c r="MTQ69" s="87"/>
      <c r="MTR69" s="87"/>
      <c r="MTS69" s="87"/>
      <c r="MTT69" s="87"/>
      <c r="MTU69" s="87"/>
      <c r="MTV69" s="87"/>
      <c r="MTW69" s="87"/>
      <c r="MTX69" s="87"/>
      <c r="MTY69" s="87"/>
      <c r="MTZ69" s="87"/>
      <c r="MUA69" s="87"/>
      <c r="MUB69" s="87"/>
      <c r="MUC69" s="87"/>
      <c r="MUD69" s="87"/>
      <c r="MUE69" s="87"/>
      <c r="MUF69" s="87"/>
      <c r="MUG69" s="87"/>
      <c r="MUH69" s="87"/>
      <c r="MUI69" s="87"/>
      <c r="MUJ69" s="87"/>
      <c r="MUK69" s="87"/>
      <c r="MUL69" s="87"/>
      <c r="MUM69" s="87"/>
      <c r="MUN69" s="87"/>
      <c r="MUO69" s="87"/>
      <c r="MUP69" s="87"/>
      <c r="MUQ69" s="87"/>
      <c r="MUR69" s="87"/>
      <c r="MUS69" s="87"/>
      <c r="MUT69" s="87"/>
      <c r="MUU69" s="87"/>
      <c r="MUV69" s="87"/>
      <c r="MUW69" s="87"/>
      <c r="MUX69" s="87"/>
      <c r="MUY69" s="87"/>
      <c r="MUZ69" s="87"/>
      <c r="MVA69" s="87"/>
      <c r="MVB69" s="87"/>
      <c r="MVC69" s="87"/>
      <c r="MVD69" s="87"/>
      <c r="MVE69" s="87"/>
      <c r="MVF69" s="87"/>
      <c r="MVG69" s="87"/>
      <c r="MVH69" s="87"/>
      <c r="MVI69" s="87"/>
      <c r="MVJ69" s="87"/>
      <c r="MVK69" s="87"/>
      <c r="MVL69" s="87"/>
      <c r="MVM69" s="87"/>
      <c r="MVN69" s="87"/>
      <c r="MVO69" s="87"/>
      <c r="MVP69" s="87"/>
      <c r="MVQ69" s="87"/>
      <c r="MVR69" s="87"/>
      <c r="MVS69" s="87"/>
      <c r="MVT69" s="87"/>
      <c r="MVU69" s="87"/>
      <c r="MVV69" s="87"/>
      <c r="MVW69" s="87"/>
      <c r="MVX69" s="87"/>
      <c r="MVY69" s="87"/>
      <c r="MVZ69" s="87"/>
      <c r="MWA69" s="87"/>
      <c r="MWB69" s="87"/>
      <c r="MWC69" s="87"/>
      <c r="MWD69" s="87"/>
      <c r="MWE69" s="87"/>
      <c r="MWF69" s="87"/>
      <c r="MWG69" s="87"/>
      <c r="MWH69" s="87"/>
      <c r="MWI69" s="87"/>
      <c r="MWJ69" s="87"/>
      <c r="MWK69" s="87"/>
      <c r="MWL69" s="87"/>
      <c r="MWM69" s="87"/>
      <c r="MWN69" s="87"/>
      <c r="MWO69" s="87"/>
      <c r="MWP69" s="87"/>
      <c r="MWQ69" s="87"/>
      <c r="MWR69" s="87"/>
      <c r="MWS69" s="87"/>
      <c r="MWT69" s="87"/>
      <c r="MWU69" s="87"/>
      <c r="MWV69" s="87"/>
      <c r="MWW69" s="87"/>
      <c r="MWX69" s="87"/>
      <c r="MWY69" s="87"/>
      <c r="MWZ69" s="87"/>
      <c r="MXA69" s="87"/>
      <c r="MXB69" s="87"/>
      <c r="MXC69" s="87"/>
      <c r="MXD69" s="87"/>
      <c r="MXE69" s="87"/>
      <c r="MXF69" s="87"/>
      <c r="MXG69" s="87"/>
      <c r="MXH69" s="87"/>
      <c r="MXI69" s="87"/>
      <c r="MXJ69" s="87"/>
      <c r="MXK69" s="87"/>
      <c r="MXL69" s="87"/>
      <c r="MXM69" s="87"/>
      <c r="MXN69" s="87"/>
      <c r="MXO69" s="87"/>
      <c r="MXP69" s="87"/>
      <c r="MXQ69" s="87"/>
      <c r="MXR69" s="87"/>
      <c r="MXS69" s="87"/>
      <c r="MXT69" s="87"/>
      <c r="MXU69" s="87"/>
      <c r="MXV69" s="87"/>
      <c r="MXW69" s="87"/>
      <c r="MXX69" s="87"/>
      <c r="MXY69" s="87"/>
      <c r="MXZ69" s="87"/>
      <c r="MYA69" s="87"/>
      <c r="MYB69" s="87"/>
      <c r="MYC69" s="87"/>
      <c r="MYD69" s="87"/>
      <c r="MYE69" s="87"/>
      <c r="MYF69" s="87"/>
      <c r="MYG69" s="87"/>
      <c r="MYH69" s="87"/>
      <c r="MYI69" s="87"/>
      <c r="MYJ69" s="87"/>
      <c r="MYK69" s="87"/>
      <c r="MYL69" s="87"/>
      <c r="MYM69" s="87"/>
      <c r="MYN69" s="87"/>
      <c r="MYO69" s="87"/>
      <c r="MYP69" s="87"/>
      <c r="MYQ69" s="87"/>
      <c r="MYR69" s="87"/>
      <c r="MYS69" s="87"/>
      <c r="MYT69" s="87"/>
      <c r="MYU69" s="87"/>
      <c r="MYV69" s="87"/>
      <c r="MYW69" s="87"/>
      <c r="MYX69" s="87"/>
      <c r="MYY69" s="87"/>
      <c r="MYZ69" s="87"/>
      <c r="MZA69" s="87"/>
      <c r="MZB69" s="87"/>
      <c r="MZC69" s="87"/>
      <c r="MZD69" s="87"/>
      <c r="MZE69" s="87"/>
      <c r="MZF69" s="87"/>
      <c r="MZG69" s="87"/>
      <c r="MZH69" s="87"/>
      <c r="MZI69" s="87"/>
      <c r="MZJ69" s="87"/>
      <c r="MZK69" s="87"/>
      <c r="MZL69" s="87"/>
      <c r="MZM69" s="87"/>
      <c r="MZN69" s="87"/>
      <c r="MZO69" s="87"/>
      <c r="MZP69" s="87"/>
      <c r="MZQ69" s="87"/>
      <c r="MZR69" s="87"/>
      <c r="MZS69" s="87"/>
      <c r="MZT69" s="87"/>
      <c r="MZU69" s="87"/>
      <c r="MZV69" s="87"/>
      <c r="MZW69" s="87"/>
      <c r="MZX69" s="87"/>
      <c r="MZY69" s="87"/>
      <c r="MZZ69" s="87"/>
      <c r="NAA69" s="87"/>
      <c r="NAB69" s="87"/>
      <c r="NAC69" s="87"/>
      <c r="NAD69" s="87"/>
      <c r="NAE69" s="87"/>
      <c r="NAF69" s="87"/>
      <c r="NAG69" s="87"/>
      <c r="NAH69" s="87"/>
      <c r="NAI69" s="87"/>
      <c r="NAJ69" s="87"/>
      <c r="NAK69" s="87"/>
      <c r="NAL69" s="87"/>
      <c r="NAM69" s="87"/>
      <c r="NAN69" s="87"/>
      <c r="NAO69" s="87"/>
      <c r="NAP69" s="87"/>
      <c r="NAQ69" s="87"/>
      <c r="NAR69" s="87"/>
      <c r="NAS69" s="87"/>
      <c r="NAT69" s="87"/>
      <c r="NAU69" s="87"/>
      <c r="NAV69" s="87"/>
      <c r="NAW69" s="87"/>
      <c r="NAX69" s="87"/>
      <c r="NAY69" s="87"/>
      <c r="NAZ69" s="87"/>
      <c r="NBA69" s="87"/>
      <c r="NBB69" s="87"/>
      <c r="NBC69" s="87"/>
      <c r="NBD69" s="87"/>
      <c r="NBE69" s="87"/>
      <c r="NBF69" s="87"/>
      <c r="NBG69" s="87"/>
      <c r="NBH69" s="87"/>
      <c r="NBI69" s="87"/>
      <c r="NBJ69" s="87"/>
      <c r="NBK69" s="87"/>
      <c r="NBL69" s="87"/>
      <c r="NBM69" s="87"/>
      <c r="NBN69" s="87"/>
      <c r="NBO69" s="87"/>
      <c r="NBP69" s="87"/>
      <c r="NBQ69" s="87"/>
      <c r="NBR69" s="87"/>
      <c r="NBS69" s="87"/>
      <c r="NBT69" s="87"/>
      <c r="NBU69" s="87"/>
      <c r="NBV69" s="87"/>
      <c r="NBW69" s="87"/>
      <c r="NBX69" s="87"/>
      <c r="NBY69" s="87"/>
      <c r="NBZ69" s="87"/>
      <c r="NCA69" s="87"/>
      <c r="NCB69" s="87"/>
      <c r="NCC69" s="87"/>
      <c r="NCD69" s="87"/>
      <c r="NCE69" s="87"/>
      <c r="NCF69" s="87"/>
      <c r="NCG69" s="87"/>
      <c r="NCH69" s="87"/>
      <c r="NCI69" s="87"/>
      <c r="NCJ69" s="87"/>
      <c r="NCK69" s="87"/>
      <c r="NCL69" s="87"/>
      <c r="NCM69" s="87"/>
      <c r="NCN69" s="87"/>
      <c r="NCO69" s="87"/>
      <c r="NCP69" s="87"/>
      <c r="NCQ69" s="87"/>
      <c r="NCR69" s="87"/>
      <c r="NCS69" s="87"/>
      <c r="NCT69" s="87"/>
      <c r="NCU69" s="87"/>
      <c r="NCV69" s="87"/>
      <c r="NCW69" s="87"/>
      <c r="NCX69" s="87"/>
      <c r="NCY69" s="87"/>
      <c r="NCZ69" s="87"/>
      <c r="NDA69" s="87"/>
      <c r="NDB69" s="87"/>
      <c r="NDC69" s="87"/>
      <c r="NDD69" s="87"/>
      <c r="NDE69" s="87"/>
      <c r="NDF69" s="87"/>
      <c r="NDG69" s="87"/>
      <c r="NDH69" s="87"/>
      <c r="NDI69" s="87"/>
      <c r="NDJ69" s="87"/>
      <c r="NDK69" s="87"/>
      <c r="NDL69" s="87"/>
      <c r="NDM69" s="87"/>
      <c r="NDN69" s="87"/>
      <c r="NDO69" s="87"/>
      <c r="NDP69" s="87"/>
      <c r="NDQ69" s="87"/>
      <c r="NDR69" s="87"/>
      <c r="NDS69" s="87"/>
      <c r="NDT69" s="87"/>
      <c r="NDU69" s="87"/>
      <c r="NDV69" s="87"/>
      <c r="NDW69" s="87"/>
      <c r="NDX69" s="87"/>
      <c r="NDY69" s="87"/>
      <c r="NDZ69" s="87"/>
      <c r="NEA69" s="87"/>
      <c r="NEB69" s="87"/>
      <c r="NEC69" s="87"/>
      <c r="NED69" s="87"/>
      <c r="NEE69" s="87"/>
      <c r="NEF69" s="87"/>
      <c r="NEG69" s="87"/>
      <c r="NEH69" s="87"/>
      <c r="NEI69" s="87"/>
      <c r="NEJ69" s="87"/>
      <c r="NEK69" s="87"/>
      <c r="NEL69" s="87"/>
      <c r="NEM69" s="87"/>
      <c r="NEN69" s="87"/>
      <c r="NEO69" s="87"/>
      <c r="NEP69" s="87"/>
      <c r="NEQ69" s="87"/>
      <c r="NER69" s="87"/>
      <c r="NES69" s="87"/>
      <c r="NET69" s="87"/>
      <c r="NEU69" s="87"/>
      <c r="NEV69" s="87"/>
      <c r="NEW69" s="87"/>
      <c r="NEX69" s="87"/>
      <c r="NEY69" s="87"/>
      <c r="NEZ69" s="87"/>
      <c r="NFA69" s="87"/>
      <c r="NFB69" s="87"/>
      <c r="NFC69" s="87"/>
      <c r="NFD69" s="87"/>
      <c r="NFE69" s="87"/>
      <c r="NFF69" s="87"/>
      <c r="NFG69" s="87"/>
      <c r="NFH69" s="87"/>
      <c r="NFI69" s="87"/>
      <c r="NFJ69" s="87"/>
      <c r="NFK69" s="87"/>
      <c r="NFL69" s="87"/>
      <c r="NFM69" s="87"/>
      <c r="NFN69" s="87"/>
      <c r="NFO69" s="87"/>
      <c r="NFP69" s="87"/>
      <c r="NFQ69" s="87"/>
      <c r="NFR69" s="87"/>
      <c r="NFS69" s="87"/>
      <c r="NFT69" s="87"/>
      <c r="NFU69" s="87"/>
      <c r="NFV69" s="87"/>
      <c r="NFW69" s="87"/>
      <c r="NFX69" s="87"/>
      <c r="NFY69" s="87"/>
      <c r="NFZ69" s="87"/>
      <c r="NGA69" s="87"/>
      <c r="NGB69" s="87"/>
      <c r="NGC69" s="87"/>
      <c r="NGD69" s="87"/>
      <c r="NGE69" s="87"/>
      <c r="NGF69" s="87"/>
      <c r="NGG69" s="87"/>
      <c r="NGH69" s="87"/>
      <c r="NGI69" s="87"/>
      <c r="NGJ69" s="87"/>
      <c r="NGK69" s="87"/>
      <c r="NGL69" s="87"/>
      <c r="NGM69" s="87"/>
      <c r="NGN69" s="87"/>
      <c r="NGO69" s="87"/>
      <c r="NGP69" s="87"/>
      <c r="NGQ69" s="87"/>
      <c r="NGR69" s="87"/>
      <c r="NGS69" s="87"/>
      <c r="NGT69" s="87"/>
      <c r="NGU69" s="87"/>
      <c r="NGV69" s="87"/>
      <c r="NGW69" s="87"/>
      <c r="NGX69" s="87"/>
      <c r="NGY69" s="87"/>
      <c r="NGZ69" s="87"/>
      <c r="NHA69" s="87"/>
      <c r="NHB69" s="87"/>
      <c r="NHC69" s="87"/>
      <c r="NHD69" s="87"/>
      <c r="NHE69" s="87"/>
      <c r="NHF69" s="87"/>
      <c r="NHG69" s="87"/>
      <c r="NHH69" s="87"/>
      <c r="NHI69" s="87"/>
      <c r="NHJ69" s="87"/>
      <c r="NHK69" s="87"/>
      <c r="NHL69" s="87"/>
      <c r="NHM69" s="87"/>
      <c r="NHN69" s="87"/>
      <c r="NHO69" s="87"/>
      <c r="NHP69" s="87"/>
      <c r="NHQ69" s="87"/>
      <c r="NHR69" s="87"/>
      <c r="NHS69" s="87"/>
      <c r="NHT69" s="87"/>
      <c r="NHU69" s="87"/>
      <c r="NHV69" s="87"/>
      <c r="NHW69" s="87"/>
      <c r="NHX69" s="87"/>
      <c r="NHY69" s="87"/>
      <c r="NHZ69" s="87"/>
      <c r="NIA69" s="87"/>
      <c r="NIB69" s="87"/>
      <c r="NIC69" s="87"/>
      <c r="NID69" s="87"/>
      <c r="NIE69" s="87"/>
      <c r="NIF69" s="87"/>
      <c r="NIG69" s="87"/>
      <c r="NIH69" s="87"/>
      <c r="NII69" s="87"/>
      <c r="NIJ69" s="87"/>
      <c r="NIK69" s="87"/>
      <c r="NIL69" s="87"/>
      <c r="NIM69" s="87"/>
      <c r="NIN69" s="87"/>
      <c r="NIO69" s="87"/>
      <c r="NIP69" s="87"/>
      <c r="NIQ69" s="87"/>
      <c r="NIR69" s="87"/>
      <c r="NIS69" s="87"/>
      <c r="NIT69" s="87"/>
      <c r="NIU69" s="87"/>
      <c r="NIV69" s="87"/>
      <c r="NIW69" s="87"/>
      <c r="NIX69" s="87"/>
      <c r="NIY69" s="87"/>
      <c r="NIZ69" s="87"/>
      <c r="NJA69" s="87"/>
      <c r="NJB69" s="87"/>
      <c r="NJC69" s="87"/>
      <c r="NJD69" s="87"/>
      <c r="NJE69" s="87"/>
      <c r="NJF69" s="87"/>
      <c r="NJG69" s="87"/>
      <c r="NJH69" s="87"/>
      <c r="NJI69" s="87"/>
      <c r="NJJ69" s="87"/>
      <c r="NJK69" s="87"/>
      <c r="NJL69" s="87"/>
      <c r="NJM69" s="87"/>
      <c r="NJN69" s="87"/>
      <c r="NJO69" s="87"/>
      <c r="NJP69" s="87"/>
      <c r="NJQ69" s="87"/>
      <c r="NJR69" s="87"/>
      <c r="NJS69" s="87"/>
      <c r="NJT69" s="87"/>
      <c r="NJU69" s="87"/>
      <c r="NJV69" s="87"/>
      <c r="NJW69" s="87"/>
      <c r="NJX69" s="87"/>
      <c r="NJY69" s="87"/>
      <c r="NJZ69" s="87"/>
      <c r="NKA69" s="87"/>
      <c r="NKB69" s="87"/>
      <c r="NKC69" s="87"/>
      <c r="NKD69" s="87"/>
      <c r="NKE69" s="87"/>
      <c r="NKF69" s="87"/>
      <c r="NKG69" s="87"/>
      <c r="NKH69" s="87"/>
      <c r="NKI69" s="87"/>
      <c r="NKJ69" s="87"/>
      <c r="NKK69" s="87"/>
      <c r="NKL69" s="87"/>
      <c r="NKM69" s="87"/>
      <c r="NKN69" s="87"/>
      <c r="NKO69" s="87"/>
      <c r="NKP69" s="87"/>
      <c r="NKQ69" s="87"/>
      <c r="NKR69" s="87"/>
      <c r="NKS69" s="87"/>
      <c r="NKT69" s="87"/>
      <c r="NKU69" s="87"/>
      <c r="NKV69" s="87"/>
      <c r="NKW69" s="87"/>
      <c r="NKX69" s="87"/>
      <c r="NKY69" s="87"/>
      <c r="NKZ69" s="87"/>
      <c r="NLA69" s="87"/>
      <c r="NLB69" s="87"/>
      <c r="NLC69" s="87"/>
      <c r="NLD69" s="87"/>
      <c r="NLE69" s="87"/>
      <c r="NLF69" s="87"/>
      <c r="NLG69" s="87"/>
      <c r="NLH69" s="87"/>
      <c r="NLI69" s="87"/>
      <c r="NLJ69" s="87"/>
      <c r="NLK69" s="87"/>
      <c r="NLL69" s="87"/>
      <c r="NLM69" s="87"/>
      <c r="NLN69" s="87"/>
      <c r="NLO69" s="87"/>
      <c r="NLP69" s="87"/>
      <c r="NLQ69" s="87"/>
      <c r="NLR69" s="87"/>
      <c r="NLS69" s="87"/>
      <c r="NLT69" s="87"/>
      <c r="NLU69" s="87"/>
      <c r="NLV69" s="87"/>
      <c r="NLW69" s="87"/>
      <c r="NLX69" s="87"/>
      <c r="NLY69" s="87"/>
      <c r="NLZ69" s="87"/>
      <c r="NMA69" s="87"/>
      <c r="NMB69" s="87"/>
      <c r="NMC69" s="87"/>
      <c r="NMD69" s="87"/>
      <c r="NME69" s="87"/>
      <c r="NMF69" s="87"/>
      <c r="NMG69" s="87"/>
      <c r="NMH69" s="87"/>
      <c r="NMI69" s="87"/>
      <c r="NMJ69" s="87"/>
      <c r="NMK69" s="87"/>
      <c r="NML69" s="87"/>
      <c r="NMM69" s="87"/>
      <c r="NMN69" s="87"/>
      <c r="NMO69" s="87"/>
      <c r="NMP69" s="87"/>
      <c r="NMQ69" s="87"/>
      <c r="NMR69" s="87"/>
      <c r="NMS69" s="87"/>
      <c r="NMT69" s="87"/>
      <c r="NMU69" s="87"/>
      <c r="NMV69" s="87"/>
      <c r="NMW69" s="87"/>
      <c r="NMX69" s="87"/>
      <c r="NMY69" s="87"/>
      <c r="NMZ69" s="87"/>
      <c r="NNA69" s="87"/>
      <c r="NNB69" s="87"/>
      <c r="NNC69" s="87"/>
      <c r="NND69" s="87"/>
      <c r="NNE69" s="87"/>
      <c r="NNF69" s="87"/>
      <c r="NNG69" s="87"/>
      <c r="NNH69" s="87"/>
      <c r="NNI69" s="87"/>
      <c r="NNJ69" s="87"/>
      <c r="NNK69" s="87"/>
      <c r="NNL69" s="87"/>
      <c r="NNM69" s="87"/>
      <c r="NNN69" s="87"/>
      <c r="NNO69" s="87"/>
      <c r="NNP69" s="87"/>
      <c r="NNQ69" s="87"/>
      <c r="NNR69" s="87"/>
      <c r="NNS69" s="87"/>
      <c r="NNT69" s="87"/>
      <c r="NNU69" s="87"/>
      <c r="NNV69" s="87"/>
      <c r="NNW69" s="87"/>
      <c r="NNX69" s="87"/>
      <c r="NNY69" s="87"/>
      <c r="NNZ69" s="87"/>
      <c r="NOA69" s="87"/>
      <c r="NOB69" s="87"/>
      <c r="NOC69" s="87"/>
      <c r="NOD69" s="87"/>
      <c r="NOE69" s="87"/>
      <c r="NOF69" s="87"/>
      <c r="NOG69" s="87"/>
      <c r="NOH69" s="87"/>
      <c r="NOI69" s="87"/>
      <c r="NOJ69" s="87"/>
      <c r="NOK69" s="87"/>
      <c r="NOL69" s="87"/>
      <c r="NOM69" s="87"/>
      <c r="NON69" s="87"/>
      <c r="NOO69" s="87"/>
      <c r="NOP69" s="87"/>
      <c r="NOQ69" s="87"/>
      <c r="NOR69" s="87"/>
      <c r="NOS69" s="87"/>
      <c r="NOT69" s="87"/>
      <c r="NOU69" s="87"/>
      <c r="NOV69" s="87"/>
      <c r="NOW69" s="87"/>
      <c r="NOX69" s="87"/>
      <c r="NOY69" s="87"/>
      <c r="NOZ69" s="87"/>
      <c r="NPA69" s="87"/>
      <c r="NPB69" s="87"/>
      <c r="NPC69" s="87"/>
      <c r="NPD69" s="87"/>
      <c r="NPE69" s="87"/>
      <c r="NPF69" s="87"/>
      <c r="NPG69" s="87"/>
      <c r="NPH69" s="87"/>
      <c r="NPI69" s="87"/>
      <c r="NPJ69" s="87"/>
      <c r="NPK69" s="87"/>
      <c r="NPL69" s="87"/>
      <c r="NPM69" s="87"/>
      <c r="NPN69" s="87"/>
      <c r="NPO69" s="87"/>
      <c r="NPP69" s="87"/>
      <c r="NPQ69" s="87"/>
      <c r="NPR69" s="87"/>
      <c r="NPS69" s="87"/>
      <c r="NPT69" s="87"/>
      <c r="NPU69" s="87"/>
      <c r="NPV69" s="87"/>
      <c r="NPW69" s="87"/>
      <c r="NPX69" s="87"/>
      <c r="NPY69" s="87"/>
      <c r="NPZ69" s="87"/>
      <c r="NQA69" s="87"/>
      <c r="NQB69" s="87"/>
      <c r="NQC69" s="87"/>
      <c r="NQD69" s="87"/>
      <c r="NQE69" s="87"/>
      <c r="NQF69" s="87"/>
      <c r="NQG69" s="87"/>
      <c r="NQH69" s="87"/>
      <c r="NQI69" s="87"/>
      <c r="NQJ69" s="87"/>
      <c r="NQK69" s="87"/>
      <c r="NQL69" s="87"/>
      <c r="NQM69" s="87"/>
      <c r="NQN69" s="87"/>
      <c r="NQO69" s="87"/>
      <c r="NQP69" s="87"/>
      <c r="NQQ69" s="87"/>
      <c r="NQR69" s="87"/>
      <c r="NQS69" s="87"/>
      <c r="NQT69" s="87"/>
      <c r="NQU69" s="87"/>
      <c r="NQV69" s="87"/>
      <c r="NQW69" s="87"/>
      <c r="NQX69" s="87"/>
      <c r="NQY69" s="87"/>
      <c r="NQZ69" s="87"/>
      <c r="NRA69" s="87"/>
      <c r="NRB69" s="87"/>
      <c r="NRC69" s="87"/>
      <c r="NRD69" s="87"/>
      <c r="NRE69" s="87"/>
      <c r="NRF69" s="87"/>
      <c r="NRG69" s="87"/>
      <c r="NRH69" s="87"/>
      <c r="NRI69" s="87"/>
      <c r="NRJ69" s="87"/>
      <c r="NRK69" s="87"/>
      <c r="NRL69" s="87"/>
      <c r="NRM69" s="87"/>
      <c r="NRN69" s="87"/>
      <c r="NRO69" s="87"/>
      <c r="NRP69" s="87"/>
      <c r="NRQ69" s="87"/>
      <c r="NRR69" s="87"/>
      <c r="NRS69" s="87"/>
      <c r="NRT69" s="87"/>
      <c r="NRU69" s="87"/>
      <c r="NRV69" s="87"/>
      <c r="NRW69" s="87"/>
      <c r="NRX69" s="87"/>
      <c r="NRY69" s="87"/>
      <c r="NRZ69" s="87"/>
      <c r="NSA69" s="87"/>
      <c r="NSB69" s="87"/>
      <c r="NSC69" s="87"/>
      <c r="NSD69" s="87"/>
      <c r="NSE69" s="87"/>
      <c r="NSF69" s="87"/>
      <c r="NSG69" s="87"/>
      <c r="NSH69" s="87"/>
      <c r="NSI69" s="87"/>
      <c r="NSJ69" s="87"/>
      <c r="NSK69" s="87"/>
      <c r="NSL69" s="87"/>
      <c r="NSM69" s="87"/>
      <c r="NSN69" s="87"/>
      <c r="NSO69" s="87"/>
      <c r="NSP69" s="87"/>
      <c r="NSQ69" s="87"/>
      <c r="NSR69" s="87"/>
      <c r="NSS69" s="87"/>
      <c r="NST69" s="87"/>
      <c r="NSU69" s="87"/>
      <c r="NSV69" s="87"/>
      <c r="NSW69" s="87"/>
      <c r="NSX69" s="87"/>
      <c r="NSY69" s="87"/>
      <c r="NSZ69" s="87"/>
      <c r="NTA69" s="87"/>
      <c r="NTB69" s="87"/>
      <c r="NTC69" s="87"/>
      <c r="NTD69" s="87"/>
      <c r="NTE69" s="87"/>
      <c r="NTF69" s="87"/>
      <c r="NTG69" s="87"/>
      <c r="NTH69" s="87"/>
      <c r="NTI69" s="87"/>
      <c r="NTJ69" s="87"/>
      <c r="NTK69" s="87"/>
      <c r="NTL69" s="87"/>
      <c r="NTM69" s="87"/>
      <c r="NTN69" s="87"/>
      <c r="NTO69" s="87"/>
      <c r="NTP69" s="87"/>
      <c r="NTQ69" s="87"/>
      <c r="NTR69" s="87"/>
      <c r="NTS69" s="87"/>
      <c r="NTT69" s="87"/>
      <c r="NTU69" s="87"/>
      <c r="NTV69" s="87"/>
      <c r="NTW69" s="87"/>
      <c r="NTX69" s="87"/>
      <c r="NTY69" s="87"/>
      <c r="NTZ69" s="87"/>
      <c r="NUA69" s="87"/>
      <c r="NUB69" s="87"/>
      <c r="NUC69" s="87"/>
      <c r="NUD69" s="87"/>
      <c r="NUE69" s="87"/>
      <c r="NUF69" s="87"/>
      <c r="NUG69" s="87"/>
      <c r="NUH69" s="87"/>
      <c r="NUI69" s="87"/>
      <c r="NUJ69" s="87"/>
      <c r="NUK69" s="87"/>
      <c r="NUL69" s="87"/>
      <c r="NUM69" s="87"/>
      <c r="NUN69" s="87"/>
      <c r="NUO69" s="87"/>
      <c r="NUP69" s="87"/>
      <c r="NUQ69" s="87"/>
      <c r="NUR69" s="87"/>
      <c r="NUS69" s="87"/>
      <c r="NUT69" s="87"/>
      <c r="NUU69" s="87"/>
      <c r="NUV69" s="87"/>
      <c r="NUW69" s="87"/>
      <c r="NUX69" s="87"/>
      <c r="NUY69" s="87"/>
      <c r="NUZ69" s="87"/>
      <c r="NVA69" s="87"/>
      <c r="NVB69" s="87"/>
      <c r="NVC69" s="87"/>
      <c r="NVD69" s="87"/>
      <c r="NVE69" s="87"/>
      <c r="NVF69" s="87"/>
      <c r="NVG69" s="87"/>
      <c r="NVH69" s="87"/>
      <c r="NVI69" s="87"/>
      <c r="NVJ69" s="87"/>
      <c r="NVK69" s="87"/>
      <c r="NVL69" s="87"/>
      <c r="NVM69" s="87"/>
      <c r="NVN69" s="87"/>
      <c r="NVO69" s="87"/>
      <c r="NVP69" s="87"/>
      <c r="NVQ69" s="87"/>
      <c r="NVR69" s="87"/>
      <c r="NVS69" s="87"/>
      <c r="NVT69" s="87"/>
      <c r="NVU69" s="87"/>
      <c r="NVV69" s="87"/>
      <c r="NVW69" s="87"/>
      <c r="NVX69" s="87"/>
      <c r="NVY69" s="87"/>
      <c r="NVZ69" s="87"/>
      <c r="NWA69" s="87"/>
      <c r="NWB69" s="87"/>
      <c r="NWC69" s="87"/>
      <c r="NWD69" s="87"/>
      <c r="NWE69" s="87"/>
      <c r="NWF69" s="87"/>
      <c r="NWG69" s="87"/>
      <c r="NWH69" s="87"/>
      <c r="NWI69" s="87"/>
      <c r="NWJ69" s="87"/>
      <c r="NWK69" s="87"/>
      <c r="NWL69" s="87"/>
      <c r="NWM69" s="87"/>
      <c r="NWN69" s="87"/>
      <c r="NWO69" s="87"/>
      <c r="NWP69" s="87"/>
      <c r="NWQ69" s="87"/>
      <c r="NWR69" s="87"/>
      <c r="NWS69" s="87"/>
      <c r="NWT69" s="87"/>
      <c r="NWU69" s="87"/>
      <c r="NWV69" s="87"/>
      <c r="NWW69" s="87"/>
      <c r="NWX69" s="87"/>
      <c r="NWY69" s="87"/>
      <c r="NWZ69" s="87"/>
      <c r="NXA69" s="87"/>
      <c r="NXB69" s="87"/>
      <c r="NXC69" s="87"/>
      <c r="NXD69" s="87"/>
      <c r="NXE69" s="87"/>
      <c r="NXF69" s="87"/>
      <c r="NXG69" s="87"/>
      <c r="NXH69" s="87"/>
      <c r="NXI69" s="87"/>
      <c r="NXJ69" s="87"/>
      <c r="NXK69" s="87"/>
      <c r="NXL69" s="87"/>
      <c r="NXM69" s="87"/>
      <c r="NXN69" s="87"/>
      <c r="NXO69" s="87"/>
      <c r="NXP69" s="87"/>
      <c r="NXQ69" s="87"/>
      <c r="NXR69" s="87"/>
      <c r="NXS69" s="87"/>
      <c r="NXT69" s="87"/>
      <c r="NXU69" s="87"/>
      <c r="NXV69" s="87"/>
      <c r="NXW69" s="87"/>
      <c r="NXX69" s="87"/>
      <c r="NXY69" s="87"/>
      <c r="NXZ69" s="87"/>
      <c r="NYA69" s="87"/>
      <c r="NYB69" s="87"/>
      <c r="NYC69" s="87"/>
      <c r="NYD69" s="87"/>
      <c r="NYE69" s="87"/>
      <c r="NYF69" s="87"/>
      <c r="NYG69" s="87"/>
      <c r="NYH69" s="87"/>
      <c r="NYI69" s="87"/>
      <c r="NYJ69" s="87"/>
      <c r="NYK69" s="87"/>
      <c r="NYL69" s="87"/>
      <c r="NYM69" s="87"/>
      <c r="NYN69" s="87"/>
      <c r="NYO69" s="87"/>
      <c r="NYP69" s="87"/>
      <c r="NYQ69" s="87"/>
      <c r="NYR69" s="87"/>
      <c r="NYS69" s="87"/>
      <c r="NYT69" s="87"/>
      <c r="NYU69" s="87"/>
      <c r="NYV69" s="87"/>
      <c r="NYW69" s="87"/>
      <c r="NYX69" s="87"/>
      <c r="NYY69" s="87"/>
      <c r="NYZ69" s="87"/>
      <c r="NZA69" s="87"/>
      <c r="NZB69" s="87"/>
      <c r="NZC69" s="87"/>
      <c r="NZD69" s="87"/>
      <c r="NZE69" s="87"/>
      <c r="NZF69" s="87"/>
      <c r="NZG69" s="87"/>
      <c r="NZH69" s="87"/>
      <c r="NZI69" s="87"/>
      <c r="NZJ69" s="87"/>
      <c r="NZK69" s="87"/>
      <c r="NZL69" s="87"/>
      <c r="NZM69" s="87"/>
      <c r="NZN69" s="87"/>
      <c r="NZO69" s="87"/>
      <c r="NZP69" s="87"/>
      <c r="NZQ69" s="87"/>
      <c r="NZR69" s="87"/>
      <c r="NZS69" s="87"/>
      <c r="NZT69" s="87"/>
      <c r="NZU69" s="87"/>
      <c r="NZV69" s="87"/>
      <c r="NZW69" s="87"/>
      <c r="NZX69" s="87"/>
      <c r="NZY69" s="87"/>
      <c r="NZZ69" s="87"/>
      <c r="OAA69" s="87"/>
      <c r="OAB69" s="87"/>
      <c r="OAC69" s="87"/>
      <c r="OAD69" s="87"/>
      <c r="OAE69" s="87"/>
      <c r="OAF69" s="87"/>
      <c r="OAG69" s="87"/>
      <c r="OAH69" s="87"/>
      <c r="OAI69" s="87"/>
      <c r="OAJ69" s="87"/>
      <c r="OAK69" s="87"/>
      <c r="OAL69" s="87"/>
      <c r="OAM69" s="87"/>
      <c r="OAN69" s="87"/>
      <c r="OAO69" s="87"/>
      <c r="OAP69" s="87"/>
      <c r="OAQ69" s="87"/>
      <c r="OAR69" s="87"/>
      <c r="OAS69" s="87"/>
      <c r="OAT69" s="87"/>
      <c r="OAU69" s="87"/>
      <c r="OAV69" s="87"/>
      <c r="OAW69" s="87"/>
      <c r="OAX69" s="87"/>
      <c r="OAY69" s="87"/>
      <c r="OAZ69" s="87"/>
      <c r="OBA69" s="87"/>
      <c r="OBB69" s="87"/>
      <c r="OBC69" s="87"/>
      <c r="OBD69" s="87"/>
      <c r="OBE69" s="87"/>
      <c r="OBF69" s="87"/>
      <c r="OBG69" s="87"/>
      <c r="OBH69" s="87"/>
      <c r="OBI69" s="87"/>
      <c r="OBJ69" s="87"/>
      <c r="OBK69" s="87"/>
      <c r="OBL69" s="87"/>
      <c r="OBM69" s="87"/>
      <c r="OBN69" s="87"/>
      <c r="OBO69" s="87"/>
      <c r="OBP69" s="87"/>
      <c r="OBQ69" s="87"/>
      <c r="OBR69" s="87"/>
      <c r="OBS69" s="87"/>
      <c r="OBT69" s="87"/>
      <c r="OBU69" s="87"/>
      <c r="OBV69" s="87"/>
      <c r="OBW69" s="87"/>
      <c r="OBX69" s="87"/>
      <c r="OBY69" s="87"/>
      <c r="OBZ69" s="87"/>
      <c r="OCA69" s="87"/>
      <c r="OCB69" s="87"/>
      <c r="OCC69" s="87"/>
      <c r="OCD69" s="87"/>
      <c r="OCE69" s="87"/>
      <c r="OCF69" s="87"/>
      <c r="OCG69" s="87"/>
      <c r="OCH69" s="87"/>
      <c r="OCI69" s="87"/>
      <c r="OCJ69" s="87"/>
      <c r="OCK69" s="87"/>
      <c r="OCL69" s="87"/>
      <c r="OCM69" s="87"/>
      <c r="OCN69" s="87"/>
      <c r="OCO69" s="87"/>
      <c r="OCP69" s="87"/>
      <c r="OCQ69" s="87"/>
      <c r="OCR69" s="87"/>
      <c r="OCS69" s="87"/>
      <c r="OCT69" s="87"/>
      <c r="OCU69" s="87"/>
      <c r="OCV69" s="87"/>
      <c r="OCW69" s="87"/>
      <c r="OCX69" s="87"/>
      <c r="OCY69" s="87"/>
      <c r="OCZ69" s="87"/>
      <c r="ODA69" s="87"/>
      <c r="ODB69" s="87"/>
      <c r="ODC69" s="87"/>
      <c r="ODD69" s="87"/>
      <c r="ODE69" s="87"/>
      <c r="ODF69" s="87"/>
      <c r="ODG69" s="87"/>
      <c r="ODH69" s="87"/>
      <c r="ODI69" s="87"/>
      <c r="ODJ69" s="87"/>
      <c r="ODK69" s="87"/>
      <c r="ODL69" s="87"/>
      <c r="ODM69" s="87"/>
      <c r="ODN69" s="87"/>
      <c r="ODO69" s="87"/>
      <c r="ODP69" s="87"/>
      <c r="ODQ69" s="87"/>
      <c r="ODR69" s="87"/>
      <c r="ODS69" s="87"/>
      <c r="ODT69" s="87"/>
      <c r="ODU69" s="87"/>
      <c r="ODV69" s="87"/>
      <c r="ODW69" s="87"/>
      <c r="ODX69" s="87"/>
      <c r="ODY69" s="87"/>
      <c r="ODZ69" s="87"/>
      <c r="OEA69" s="87"/>
      <c r="OEB69" s="87"/>
      <c r="OEC69" s="87"/>
      <c r="OED69" s="87"/>
      <c r="OEE69" s="87"/>
      <c r="OEF69" s="87"/>
      <c r="OEG69" s="87"/>
      <c r="OEH69" s="87"/>
      <c r="OEI69" s="87"/>
      <c r="OEJ69" s="87"/>
      <c r="OEK69" s="87"/>
      <c r="OEL69" s="87"/>
      <c r="OEM69" s="87"/>
      <c r="OEN69" s="87"/>
      <c r="OEO69" s="87"/>
      <c r="OEP69" s="87"/>
      <c r="OEQ69" s="87"/>
      <c r="OER69" s="87"/>
      <c r="OES69" s="87"/>
      <c r="OET69" s="87"/>
      <c r="OEU69" s="87"/>
      <c r="OEV69" s="87"/>
      <c r="OEW69" s="87"/>
      <c r="OEX69" s="87"/>
      <c r="OEY69" s="87"/>
      <c r="OEZ69" s="87"/>
      <c r="OFA69" s="87"/>
      <c r="OFB69" s="87"/>
      <c r="OFC69" s="87"/>
      <c r="OFD69" s="87"/>
      <c r="OFE69" s="87"/>
      <c r="OFF69" s="87"/>
      <c r="OFG69" s="87"/>
      <c r="OFH69" s="87"/>
      <c r="OFI69" s="87"/>
      <c r="OFJ69" s="87"/>
      <c r="OFK69" s="87"/>
      <c r="OFL69" s="87"/>
      <c r="OFM69" s="87"/>
      <c r="OFN69" s="87"/>
      <c r="OFO69" s="87"/>
      <c r="OFP69" s="87"/>
      <c r="OFQ69" s="87"/>
      <c r="OFR69" s="87"/>
      <c r="OFS69" s="87"/>
      <c r="OFT69" s="87"/>
      <c r="OFU69" s="87"/>
      <c r="OFV69" s="87"/>
      <c r="OFW69" s="87"/>
      <c r="OFX69" s="87"/>
      <c r="OFY69" s="87"/>
      <c r="OFZ69" s="87"/>
      <c r="OGA69" s="87"/>
      <c r="OGB69" s="87"/>
      <c r="OGC69" s="87"/>
      <c r="OGD69" s="87"/>
      <c r="OGE69" s="87"/>
      <c r="OGF69" s="87"/>
      <c r="OGG69" s="87"/>
      <c r="OGH69" s="87"/>
      <c r="OGI69" s="87"/>
      <c r="OGJ69" s="87"/>
      <c r="OGK69" s="87"/>
      <c r="OGL69" s="87"/>
      <c r="OGM69" s="87"/>
      <c r="OGN69" s="87"/>
      <c r="OGO69" s="87"/>
      <c r="OGP69" s="87"/>
      <c r="OGQ69" s="87"/>
      <c r="OGR69" s="87"/>
      <c r="OGS69" s="87"/>
      <c r="OGT69" s="87"/>
      <c r="OGU69" s="87"/>
      <c r="OGV69" s="87"/>
      <c r="OGW69" s="87"/>
      <c r="OGX69" s="87"/>
      <c r="OGY69" s="87"/>
      <c r="OGZ69" s="87"/>
      <c r="OHA69" s="87"/>
      <c r="OHB69" s="87"/>
      <c r="OHC69" s="87"/>
      <c r="OHD69" s="87"/>
      <c r="OHE69" s="87"/>
      <c r="OHF69" s="87"/>
      <c r="OHG69" s="87"/>
      <c r="OHH69" s="87"/>
      <c r="OHI69" s="87"/>
      <c r="OHJ69" s="87"/>
      <c r="OHK69" s="87"/>
      <c r="OHL69" s="87"/>
      <c r="OHM69" s="87"/>
      <c r="OHN69" s="87"/>
      <c r="OHO69" s="87"/>
      <c r="OHP69" s="87"/>
      <c r="OHQ69" s="87"/>
      <c r="OHR69" s="87"/>
      <c r="OHS69" s="87"/>
      <c r="OHT69" s="87"/>
      <c r="OHU69" s="87"/>
      <c r="OHV69" s="87"/>
      <c r="OHW69" s="87"/>
      <c r="OHX69" s="87"/>
      <c r="OHY69" s="87"/>
      <c r="OHZ69" s="87"/>
      <c r="OIA69" s="87"/>
      <c r="OIB69" s="87"/>
      <c r="OIC69" s="87"/>
      <c r="OID69" s="87"/>
      <c r="OIE69" s="87"/>
      <c r="OIF69" s="87"/>
      <c r="OIG69" s="87"/>
      <c r="OIH69" s="87"/>
      <c r="OII69" s="87"/>
      <c r="OIJ69" s="87"/>
      <c r="OIK69" s="87"/>
      <c r="OIL69" s="87"/>
      <c r="OIM69" s="87"/>
      <c r="OIN69" s="87"/>
      <c r="OIO69" s="87"/>
      <c r="OIP69" s="87"/>
      <c r="OIQ69" s="87"/>
      <c r="OIR69" s="87"/>
      <c r="OIS69" s="87"/>
      <c r="OIT69" s="87"/>
      <c r="OIU69" s="87"/>
      <c r="OIV69" s="87"/>
      <c r="OIW69" s="87"/>
      <c r="OIX69" s="87"/>
      <c r="OIY69" s="87"/>
      <c r="OIZ69" s="87"/>
      <c r="OJA69" s="87"/>
      <c r="OJB69" s="87"/>
      <c r="OJC69" s="87"/>
      <c r="OJD69" s="87"/>
      <c r="OJE69" s="87"/>
      <c r="OJF69" s="87"/>
      <c r="OJG69" s="87"/>
      <c r="OJH69" s="87"/>
      <c r="OJI69" s="87"/>
      <c r="OJJ69" s="87"/>
      <c r="OJK69" s="87"/>
      <c r="OJL69" s="87"/>
      <c r="OJM69" s="87"/>
      <c r="OJN69" s="87"/>
      <c r="OJO69" s="87"/>
      <c r="OJP69" s="87"/>
      <c r="OJQ69" s="87"/>
      <c r="OJR69" s="87"/>
      <c r="OJS69" s="87"/>
      <c r="OJT69" s="87"/>
      <c r="OJU69" s="87"/>
      <c r="OJV69" s="87"/>
      <c r="OJW69" s="87"/>
      <c r="OJX69" s="87"/>
      <c r="OJY69" s="87"/>
      <c r="OJZ69" s="87"/>
      <c r="OKA69" s="87"/>
      <c r="OKB69" s="87"/>
      <c r="OKC69" s="87"/>
      <c r="OKD69" s="87"/>
      <c r="OKE69" s="87"/>
      <c r="OKF69" s="87"/>
      <c r="OKG69" s="87"/>
      <c r="OKH69" s="87"/>
      <c r="OKI69" s="87"/>
      <c r="OKJ69" s="87"/>
      <c r="OKK69" s="87"/>
      <c r="OKL69" s="87"/>
      <c r="OKM69" s="87"/>
      <c r="OKN69" s="87"/>
      <c r="OKO69" s="87"/>
      <c r="OKP69" s="87"/>
      <c r="OKQ69" s="87"/>
      <c r="OKR69" s="87"/>
      <c r="OKS69" s="87"/>
      <c r="OKT69" s="87"/>
      <c r="OKU69" s="87"/>
      <c r="OKV69" s="87"/>
      <c r="OKW69" s="87"/>
      <c r="OKX69" s="87"/>
      <c r="OKY69" s="87"/>
      <c r="OKZ69" s="87"/>
      <c r="OLA69" s="87"/>
      <c r="OLB69" s="87"/>
      <c r="OLC69" s="87"/>
      <c r="OLD69" s="87"/>
      <c r="OLE69" s="87"/>
      <c r="OLF69" s="87"/>
      <c r="OLG69" s="87"/>
      <c r="OLH69" s="87"/>
      <c r="OLI69" s="87"/>
      <c r="OLJ69" s="87"/>
      <c r="OLK69" s="87"/>
      <c r="OLL69" s="87"/>
      <c r="OLM69" s="87"/>
      <c r="OLN69" s="87"/>
      <c r="OLO69" s="87"/>
      <c r="OLP69" s="87"/>
      <c r="OLQ69" s="87"/>
      <c r="OLR69" s="87"/>
      <c r="OLS69" s="87"/>
      <c r="OLT69" s="87"/>
      <c r="OLU69" s="87"/>
      <c r="OLV69" s="87"/>
      <c r="OLW69" s="87"/>
      <c r="OLX69" s="87"/>
      <c r="OLY69" s="87"/>
      <c r="OLZ69" s="87"/>
      <c r="OMA69" s="87"/>
      <c r="OMB69" s="87"/>
      <c r="OMC69" s="87"/>
      <c r="OMD69" s="87"/>
      <c r="OME69" s="87"/>
      <c r="OMF69" s="87"/>
      <c r="OMG69" s="87"/>
      <c r="OMH69" s="87"/>
      <c r="OMI69" s="87"/>
      <c r="OMJ69" s="87"/>
      <c r="OMK69" s="87"/>
      <c r="OML69" s="87"/>
      <c r="OMM69" s="87"/>
      <c r="OMN69" s="87"/>
      <c r="OMO69" s="87"/>
      <c r="OMP69" s="87"/>
      <c r="OMQ69" s="87"/>
      <c r="OMR69" s="87"/>
      <c r="OMS69" s="87"/>
      <c r="OMT69" s="87"/>
      <c r="OMU69" s="87"/>
      <c r="OMV69" s="87"/>
      <c r="OMW69" s="87"/>
      <c r="OMX69" s="87"/>
      <c r="OMY69" s="87"/>
      <c r="OMZ69" s="87"/>
      <c r="ONA69" s="87"/>
      <c r="ONB69" s="87"/>
      <c r="ONC69" s="87"/>
      <c r="OND69" s="87"/>
      <c r="ONE69" s="87"/>
      <c r="ONF69" s="87"/>
      <c r="ONG69" s="87"/>
      <c r="ONH69" s="87"/>
      <c r="ONI69" s="87"/>
      <c r="ONJ69" s="87"/>
      <c r="ONK69" s="87"/>
      <c r="ONL69" s="87"/>
      <c r="ONM69" s="87"/>
      <c r="ONN69" s="87"/>
      <c r="ONO69" s="87"/>
      <c r="ONP69" s="87"/>
      <c r="ONQ69" s="87"/>
      <c r="ONR69" s="87"/>
      <c r="ONS69" s="87"/>
      <c r="ONT69" s="87"/>
      <c r="ONU69" s="87"/>
      <c r="ONV69" s="87"/>
      <c r="ONW69" s="87"/>
      <c r="ONX69" s="87"/>
      <c r="ONY69" s="87"/>
      <c r="ONZ69" s="87"/>
      <c r="OOA69" s="87"/>
      <c r="OOB69" s="87"/>
      <c r="OOC69" s="87"/>
      <c r="OOD69" s="87"/>
      <c r="OOE69" s="87"/>
      <c r="OOF69" s="87"/>
      <c r="OOG69" s="87"/>
      <c r="OOH69" s="87"/>
      <c r="OOI69" s="87"/>
      <c r="OOJ69" s="87"/>
      <c r="OOK69" s="87"/>
      <c r="OOL69" s="87"/>
      <c r="OOM69" s="87"/>
      <c r="OON69" s="87"/>
      <c r="OOO69" s="87"/>
      <c r="OOP69" s="87"/>
      <c r="OOQ69" s="87"/>
      <c r="OOR69" s="87"/>
      <c r="OOS69" s="87"/>
      <c r="OOT69" s="87"/>
      <c r="OOU69" s="87"/>
      <c r="OOV69" s="87"/>
      <c r="OOW69" s="87"/>
      <c r="OOX69" s="87"/>
      <c r="OOY69" s="87"/>
      <c r="OOZ69" s="87"/>
      <c r="OPA69" s="87"/>
      <c r="OPB69" s="87"/>
      <c r="OPC69" s="87"/>
      <c r="OPD69" s="87"/>
      <c r="OPE69" s="87"/>
      <c r="OPF69" s="87"/>
      <c r="OPG69" s="87"/>
      <c r="OPH69" s="87"/>
      <c r="OPI69" s="87"/>
      <c r="OPJ69" s="87"/>
      <c r="OPK69" s="87"/>
      <c r="OPL69" s="87"/>
      <c r="OPM69" s="87"/>
      <c r="OPN69" s="87"/>
      <c r="OPO69" s="87"/>
      <c r="OPP69" s="87"/>
      <c r="OPQ69" s="87"/>
      <c r="OPR69" s="87"/>
      <c r="OPS69" s="87"/>
      <c r="OPT69" s="87"/>
      <c r="OPU69" s="87"/>
      <c r="OPV69" s="87"/>
      <c r="OPW69" s="87"/>
      <c r="OPX69" s="87"/>
      <c r="OPY69" s="87"/>
      <c r="OPZ69" s="87"/>
      <c r="OQA69" s="87"/>
      <c r="OQB69" s="87"/>
      <c r="OQC69" s="87"/>
      <c r="OQD69" s="87"/>
      <c r="OQE69" s="87"/>
      <c r="OQF69" s="87"/>
      <c r="OQG69" s="87"/>
      <c r="OQH69" s="87"/>
      <c r="OQI69" s="87"/>
      <c r="OQJ69" s="87"/>
      <c r="OQK69" s="87"/>
      <c r="OQL69" s="87"/>
      <c r="OQM69" s="87"/>
      <c r="OQN69" s="87"/>
      <c r="OQO69" s="87"/>
      <c r="OQP69" s="87"/>
      <c r="OQQ69" s="87"/>
      <c r="OQR69" s="87"/>
      <c r="OQS69" s="87"/>
      <c r="OQT69" s="87"/>
      <c r="OQU69" s="87"/>
      <c r="OQV69" s="87"/>
      <c r="OQW69" s="87"/>
      <c r="OQX69" s="87"/>
      <c r="OQY69" s="87"/>
      <c r="OQZ69" s="87"/>
      <c r="ORA69" s="87"/>
      <c r="ORB69" s="87"/>
      <c r="ORC69" s="87"/>
      <c r="ORD69" s="87"/>
      <c r="ORE69" s="87"/>
      <c r="ORF69" s="87"/>
      <c r="ORG69" s="87"/>
      <c r="ORH69" s="87"/>
      <c r="ORI69" s="87"/>
      <c r="ORJ69" s="87"/>
      <c r="ORK69" s="87"/>
      <c r="ORL69" s="87"/>
      <c r="ORM69" s="87"/>
      <c r="ORN69" s="87"/>
      <c r="ORO69" s="87"/>
      <c r="ORP69" s="87"/>
      <c r="ORQ69" s="87"/>
      <c r="ORR69" s="87"/>
      <c r="ORS69" s="87"/>
      <c r="ORT69" s="87"/>
      <c r="ORU69" s="87"/>
      <c r="ORV69" s="87"/>
      <c r="ORW69" s="87"/>
      <c r="ORX69" s="87"/>
      <c r="ORY69" s="87"/>
      <c r="ORZ69" s="87"/>
      <c r="OSA69" s="87"/>
      <c r="OSB69" s="87"/>
      <c r="OSC69" s="87"/>
      <c r="OSD69" s="87"/>
      <c r="OSE69" s="87"/>
      <c r="OSF69" s="87"/>
      <c r="OSG69" s="87"/>
      <c r="OSH69" s="87"/>
      <c r="OSI69" s="87"/>
      <c r="OSJ69" s="87"/>
      <c r="OSK69" s="87"/>
      <c r="OSL69" s="87"/>
      <c r="OSM69" s="87"/>
      <c r="OSN69" s="87"/>
      <c r="OSO69" s="87"/>
      <c r="OSP69" s="87"/>
      <c r="OSQ69" s="87"/>
      <c r="OSR69" s="87"/>
      <c r="OSS69" s="87"/>
      <c r="OST69" s="87"/>
      <c r="OSU69" s="87"/>
      <c r="OSV69" s="87"/>
      <c r="OSW69" s="87"/>
      <c r="OSX69" s="87"/>
      <c r="OSY69" s="87"/>
      <c r="OSZ69" s="87"/>
      <c r="OTA69" s="87"/>
      <c r="OTB69" s="87"/>
      <c r="OTC69" s="87"/>
      <c r="OTD69" s="87"/>
      <c r="OTE69" s="87"/>
      <c r="OTF69" s="87"/>
      <c r="OTG69" s="87"/>
      <c r="OTH69" s="87"/>
      <c r="OTI69" s="87"/>
      <c r="OTJ69" s="87"/>
      <c r="OTK69" s="87"/>
      <c r="OTL69" s="87"/>
      <c r="OTM69" s="87"/>
      <c r="OTN69" s="87"/>
      <c r="OTO69" s="87"/>
      <c r="OTP69" s="87"/>
      <c r="OTQ69" s="87"/>
      <c r="OTR69" s="87"/>
      <c r="OTS69" s="87"/>
      <c r="OTT69" s="87"/>
      <c r="OTU69" s="87"/>
      <c r="OTV69" s="87"/>
      <c r="OTW69" s="87"/>
      <c r="OTX69" s="87"/>
      <c r="OTY69" s="87"/>
      <c r="OTZ69" s="87"/>
      <c r="OUA69" s="87"/>
      <c r="OUB69" s="87"/>
      <c r="OUC69" s="87"/>
      <c r="OUD69" s="87"/>
      <c r="OUE69" s="87"/>
      <c r="OUF69" s="87"/>
      <c r="OUG69" s="87"/>
      <c r="OUH69" s="87"/>
      <c r="OUI69" s="87"/>
      <c r="OUJ69" s="87"/>
      <c r="OUK69" s="87"/>
      <c r="OUL69" s="87"/>
      <c r="OUM69" s="87"/>
      <c r="OUN69" s="87"/>
      <c r="OUO69" s="87"/>
      <c r="OUP69" s="87"/>
      <c r="OUQ69" s="87"/>
      <c r="OUR69" s="87"/>
      <c r="OUS69" s="87"/>
      <c r="OUT69" s="87"/>
      <c r="OUU69" s="87"/>
      <c r="OUV69" s="87"/>
      <c r="OUW69" s="87"/>
      <c r="OUX69" s="87"/>
      <c r="OUY69" s="87"/>
      <c r="OUZ69" s="87"/>
      <c r="OVA69" s="87"/>
      <c r="OVB69" s="87"/>
      <c r="OVC69" s="87"/>
      <c r="OVD69" s="87"/>
      <c r="OVE69" s="87"/>
      <c r="OVF69" s="87"/>
      <c r="OVG69" s="87"/>
      <c r="OVH69" s="87"/>
      <c r="OVI69" s="87"/>
      <c r="OVJ69" s="87"/>
      <c r="OVK69" s="87"/>
      <c r="OVL69" s="87"/>
      <c r="OVM69" s="87"/>
      <c r="OVN69" s="87"/>
      <c r="OVO69" s="87"/>
      <c r="OVP69" s="87"/>
      <c r="OVQ69" s="87"/>
      <c r="OVR69" s="87"/>
      <c r="OVS69" s="87"/>
      <c r="OVT69" s="87"/>
      <c r="OVU69" s="87"/>
      <c r="OVV69" s="87"/>
      <c r="OVW69" s="87"/>
      <c r="OVX69" s="87"/>
      <c r="OVY69" s="87"/>
      <c r="OVZ69" s="87"/>
      <c r="OWA69" s="87"/>
      <c r="OWB69" s="87"/>
      <c r="OWC69" s="87"/>
      <c r="OWD69" s="87"/>
      <c r="OWE69" s="87"/>
      <c r="OWF69" s="87"/>
      <c r="OWG69" s="87"/>
      <c r="OWH69" s="87"/>
      <c r="OWI69" s="87"/>
      <c r="OWJ69" s="87"/>
      <c r="OWK69" s="87"/>
      <c r="OWL69" s="87"/>
      <c r="OWM69" s="87"/>
      <c r="OWN69" s="87"/>
      <c r="OWO69" s="87"/>
      <c r="OWP69" s="87"/>
      <c r="OWQ69" s="87"/>
      <c r="OWR69" s="87"/>
      <c r="OWS69" s="87"/>
      <c r="OWT69" s="87"/>
      <c r="OWU69" s="87"/>
      <c r="OWV69" s="87"/>
      <c r="OWW69" s="87"/>
      <c r="OWX69" s="87"/>
      <c r="OWY69" s="87"/>
      <c r="OWZ69" s="87"/>
      <c r="OXA69" s="87"/>
      <c r="OXB69" s="87"/>
      <c r="OXC69" s="87"/>
      <c r="OXD69" s="87"/>
      <c r="OXE69" s="87"/>
      <c r="OXF69" s="87"/>
      <c r="OXG69" s="87"/>
      <c r="OXH69" s="87"/>
      <c r="OXI69" s="87"/>
      <c r="OXJ69" s="87"/>
      <c r="OXK69" s="87"/>
      <c r="OXL69" s="87"/>
      <c r="OXM69" s="87"/>
      <c r="OXN69" s="87"/>
      <c r="OXO69" s="87"/>
      <c r="OXP69" s="87"/>
      <c r="OXQ69" s="87"/>
      <c r="OXR69" s="87"/>
      <c r="OXS69" s="87"/>
      <c r="OXT69" s="87"/>
      <c r="OXU69" s="87"/>
      <c r="OXV69" s="87"/>
      <c r="OXW69" s="87"/>
      <c r="OXX69" s="87"/>
      <c r="OXY69" s="87"/>
      <c r="OXZ69" s="87"/>
      <c r="OYA69" s="87"/>
      <c r="OYB69" s="87"/>
      <c r="OYC69" s="87"/>
      <c r="OYD69" s="87"/>
      <c r="OYE69" s="87"/>
      <c r="OYF69" s="87"/>
      <c r="OYG69" s="87"/>
      <c r="OYH69" s="87"/>
      <c r="OYI69" s="87"/>
      <c r="OYJ69" s="87"/>
      <c r="OYK69" s="87"/>
      <c r="OYL69" s="87"/>
      <c r="OYM69" s="87"/>
      <c r="OYN69" s="87"/>
      <c r="OYO69" s="87"/>
      <c r="OYP69" s="87"/>
      <c r="OYQ69" s="87"/>
      <c r="OYR69" s="87"/>
      <c r="OYS69" s="87"/>
      <c r="OYT69" s="87"/>
      <c r="OYU69" s="87"/>
      <c r="OYV69" s="87"/>
      <c r="OYW69" s="87"/>
      <c r="OYX69" s="87"/>
      <c r="OYY69" s="87"/>
      <c r="OYZ69" s="87"/>
      <c r="OZA69" s="87"/>
      <c r="OZB69" s="87"/>
      <c r="OZC69" s="87"/>
      <c r="OZD69" s="87"/>
      <c r="OZE69" s="87"/>
      <c r="OZF69" s="87"/>
      <c r="OZG69" s="87"/>
      <c r="OZH69" s="87"/>
      <c r="OZI69" s="87"/>
      <c r="OZJ69" s="87"/>
      <c r="OZK69" s="87"/>
      <c r="OZL69" s="87"/>
      <c r="OZM69" s="87"/>
      <c r="OZN69" s="87"/>
      <c r="OZO69" s="87"/>
      <c r="OZP69" s="87"/>
      <c r="OZQ69" s="87"/>
      <c r="OZR69" s="87"/>
      <c r="OZS69" s="87"/>
      <c r="OZT69" s="87"/>
      <c r="OZU69" s="87"/>
      <c r="OZV69" s="87"/>
      <c r="OZW69" s="87"/>
      <c r="OZX69" s="87"/>
      <c r="OZY69" s="87"/>
      <c r="OZZ69" s="87"/>
      <c r="PAA69" s="87"/>
      <c r="PAB69" s="87"/>
      <c r="PAC69" s="87"/>
      <c r="PAD69" s="87"/>
      <c r="PAE69" s="87"/>
      <c r="PAF69" s="87"/>
      <c r="PAG69" s="87"/>
      <c r="PAH69" s="87"/>
      <c r="PAI69" s="87"/>
      <c r="PAJ69" s="87"/>
      <c r="PAK69" s="87"/>
      <c r="PAL69" s="87"/>
      <c r="PAM69" s="87"/>
      <c r="PAN69" s="87"/>
      <c r="PAO69" s="87"/>
      <c r="PAP69" s="87"/>
      <c r="PAQ69" s="87"/>
      <c r="PAR69" s="87"/>
      <c r="PAS69" s="87"/>
      <c r="PAT69" s="87"/>
      <c r="PAU69" s="87"/>
      <c r="PAV69" s="87"/>
      <c r="PAW69" s="87"/>
      <c r="PAX69" s="87"/>
      <c r="PAY69" s="87"/>
      <c r="PAZ69" s="87"/>
      <c r="PBA69" s="87"/>
      <c r="PBB69" s="87"/>
      <c r="PBC69" s="87"/>
      <c r="PBD69" s="87"/>
      <c r="PBE69" s="87"/>
      <c r="PBF69" s="87"/>
      <c r="PBG69" s="87"/>
      <c r="PBH69" s="87"/>
      <c r="PBI69" s="87"/>
      <c r="PBJ69" s="87"/>
      <c r="PBK69" s="87"/>
      <c r="PBL69" s="87"/>
      <c r="PBM69" s="87"/>
      <c r="PBN69" s="87"/>
      <c r="PBO69" s="87"/>
      <c r="PBP69" s="87"/>
      <c r="PBQ69" s="87"/>
      <c r="PBR69" s="87"/>
      <c r="PBS69" s="87"/>
      <c r="PBT69" s="87"/>
      <c r="PBU69" s="87"/>
      <c r="PBV69" s="87"/>
      <c r="PBW69" s="87"/>
      <c r="PBX69" s="87"/>
      <c r="PBY69" s="87"/>
      <c r="PBZ69" s="87"/>
      <c r="PCA69" s="87"/>
      <c r="PCB69" s="87"/>
      <c r="PCC69" s="87"/>
      <c r="PCD69" s="87"/>
      <c r="PCE69" s="87"/>
      <c r="PCF69" s="87"/>
      <c r="PCG69" s="87"/>
      <c r="PCH69" s="87"/>
      <c r="PCI69" s="87"/>
      <c r="PCJ69" s="87"/>
      <c r="PCK69" s="87"/>
      <c r="PCL69" s="87"/>
      <c r="PCM69" s="87"/>
      <c r="PCN69" s="87"/>
      <c r="PCO69" s="87"/>
      <c r="PCP69" s="87"/>
      <c r="PCQ69" s="87"/>
      <c r="PCR69" s="87"/>
      <c r="PCS69" s="87"/>
      <c r="PCT69" s="87"/>
      <c r="PCU69" s="87"/>
      <c r="PCV69" s="87"/>
      <c r="PCW69" s="87"/>
      <c r="PCX69" s="87"/>
      <c r="PCY69" s="87"/>
      <c r="PCZ69" s="87"/>
      <c r="PDA69" s="87"/>
      <c r="PDB69" s="87"/>
      <c r="PDC69" s="87"/>
      <c r="PDD69" s="87"/>
      <c r="PDE69" s="87"/>
      <c r="PDF69" s="87"/>
      <c r="PDG69" s="87"/>
      <c r="PDH69" s="87"/>
      <c r="PDI69" s="87"/>
      <c r="PDJ69" s="87"/>
      <c r="PDK69" s="87"/>
      <c r="PDL69" s="87"/>
      <c r="PDM69" s="87"/>
      <c r="PDN69" s="87"/>
      <c r="PDO69" s="87"/>
      <c r="PDP69" s="87"/>
      <c r="PDQ69" s="87"/>
      <c r="PDR69" s="87"/>
      <c r="PDS69" s="87"/>
      <c r="PDT69" s="87"/>
      <c r="PDU69" s="87"/>
      <c r="PDV69" s="87"/>
      <c r="PDW69" s="87"/>
      <c r="PDX69" s="87"/>
      <c r="PDY69" s="87"/>
      <c r="PDZ69" s="87"/>
      <c r="PEA69" s="87"/>
      <c r="PEB69" s="87"/>
      <c r="PEC69" s="87"/>
      <c r="PED69" s="87"/>
      <c r="PEE69" s="87"/>
      <c r="PEF69" s="87"/>
      <c r="PEG69" s="87"/>
      <c r="PEH69" s="87"/>
      <c r="PEI69" s="87"/>
      <c r="PEJ69" s="87"/>
      <c r="PEK69" s="87"/>
      <c r="PEL69" s="87"/>
      <c r="PEM69" s="87"/>
      <c r="PEN69" s="87"/>
      <c r="PEO69" s="87"/>
      <c r="PEP69" s="87"/>
      <c r="PEQ69" s="87"/>
      <c r="PER69" s="87"/>
      <c r="PES69" s="87"/>
      <c r="PET69" s="87"/>
      <c r="PEU69" s="87"/>
      <c r="PEV69" s="87"/>
      <c r="PEW69" s="87"/>
      <c r="PEX69" s="87"/>
      <c r="PEY69" s="87"/>
      <c r="PEZ69" s="87"/>
      <c r="PFA69" s="87"/>
      <c r="PFB69" s="87"/>
      <c r="PFC69" s="87"/>
      <c r="PFD69" s="87"/>
      <c r="PFE69" s="87"/>
      <c r="PFF69" s="87"/>
      <c r="PFG69" s="87"/>
      <c r="PFH69" s="87"/>
      <c r="PFI69" s="87"/>
      <c r="PFJ69" s="87"/>
      <c r="PFK69" s="87"/>
      <c r="PFL69" s="87"/>
      <c r="PFM69" s="87"/>
      <c r="PFN69" s="87"/>
      <c r="PFO69" s="87"/>
      <c r="PFP69" s="87"/>
      <c r="PFQ69" s="87"/>
      <c r="PFR69" s="87"/>
      <c r="PFS69" s="87"/>
      <c r="PFT69" s="87"/>
      <c r="PFU69" s="87"/>
      <c r="PFV69" s="87"/>
      <c r="PFW69" s="87"/>
      <c r="PFX69" s="87"/>
      <c r="PFY69" s="87"/>
      <c r="PFZ69" s="87"/>
      <c r="PGA69" s="87"/>
      <c r="PGB69" s="87"/>
      <c r="PGC69" s="87"/>
      <c r="PGD69" s="87"/>
      <c r="PGE69" s="87"/>
      <c r="PGF69" s="87"/>
      <c r="PGG69" s="87"/>
      <c r="PGH69" s="87"/>
      <c r="PGI69" s="87"/>
      <c r="PGJ69" s="87"/>
      <c r="PGK69" s="87"/>
      <c r="PGL69" s="87"/>
      <c r="PGM69" s="87"/>
      <c r="PGN69" s="87"/>
      <c r="PGO69" s="87"/>
      <c r="PGP69" s="87"/>
      <c r="PGQ69" s="87"/>
      <c r="PGR69" s="87"/>
      <c r="PGS69" s="87"/>
      <c r="PGT69" s="87"/>
      <c r="PGU69" s="87"/>
      <c r="PGV69" s="87"/>
      <c r="PGW69" s="87"/>
      <c r="PGX69" s="87"/>
      <c r="PGY69" s="87"/>
      <c r="PGZ69" s="87"/>
      <c r="PHA69" s="87"/>
      <c r="PHB69" s="87"/>
      <c r="PHC69" s="87"/>
      <c r="PHD69" s="87"/>
      <c r="PHE69" s="87"/>
      <c r="PHF69" s="87"/>
      <c r="PHG69" s="87"/>
      <c r="PHH69" s="87"/>
      <c r="PHI69" s="87"/>
      <c r="PHJ69" s="87"/>
      <c r="PHK69" s="87"/>
      <c r="PHL69" s="87"/>
      <c r="PHM69" s="87"/>
      <c r="PHN69" s="87"/>
      <c r="PHO69" s="87"/>
      <c r="PHP69" s="87"/>
      <c r="PHQ69" s="87"/>
      <c r="PHR69" s="87"/>
      <c r="PHS69" s="87"/>
      <c r="PHT69" s="87"/>
      <c r="PHU69" s="87"/>
      <c r="PHV69" s="87"/>
      <c r="PHW69" s="87"/>
      <c r="PHX69" s="87"/>
      <c r="PHY69" s="87"/>
      <c r="PHZ69" s="87"/>
      <c r="PIA69" s="87"/>
      <c r="PIB69" s="87"/>
      <c r="PIC69" s="87"/>
      <c r="PID69" s="87"/>
      <c r="PIE69" s="87"/>
      <c r="PIF69" s="87"/>
      <c r="PIG69" s="87"/>
      <c r="PIH69" s="87"/>
      <c r="PII69" s="87"/>
      <c r="PIJ69" s="87"/>
      <c r="PIK69" s="87"/>
      <c r="PIL69" s="87"/>
      <c r="PIM69" s="87"/>
      <c r="PIN69" s="87"/>
      <c r="PIO69" s="87"/>
      <c r="PIP69" s="87"/>
      <c r="PIQ69" s="87"/>
      <c r="PIR69" s="87"/>
      <c r="PIS69" s="87"/>
      <c r="PIT69" s="87"/>
      <c r="PIU69" s="87"/>
      <c r="PIV69" s="87"/>
      <c r="PIW69" s="87"/>
      <c r="PIX69" s="87"/>
      <c r="PIY69" s="87"/>
      <c r="PIZ69" s="87"/>
      <c r="PJA69" s="87"/>
      <c r="PJB69" s="87"/>
      <c r="PJC69" s="87"/>
      <c r="PJD69" s="87"/>
      <c r="PJE69" s="87"/>
      <c r="PJF69" s="87"/>
      <c r="PJG69" s="87"/>
      <c r="PJH69" s="87"/>
      <c r="PJI69" s="87"/>
      <c r="PJJ69" s="87"/>
      <c r="PJK69" s="87"/>
      <c r="PJL69" s="87"/>
      <c r="PJM69" s="87"/>
      <c r="PJN69" s="87"/>
      <c r="PJO69" s="87"/>
      <c r="PJP69" s="87"/>
      <c r="PJQ69" s="87"/>
      <c r="PJR69" s="87"/>
      <c r="PJS69" s="87"/>
      <c r="PJT69" s="87"/>
      <c r="PJU69" s="87"/>
      <c r="PJV69" s="87"/>
      <c r="PJW69" s="87"/>
      <c r="PJX69" s="87"/>
      <c r="PJY69" s="87"/>
      <c r="PJZ69" s="87"/>
      <c r="PKA69" s="87"/>
      <c r="PKB69" s="87"/>
      <c r="PKC69" s="87"/>
      <c r="PKD69" s="87"/>
      <c r="PKE69" s="87"/>
      <c r="PKF69" s="87"/>
      <c r="PKG69" s="87"/>
      <c r="PKH69" s="87"/>
      <c r="PKI69" s="87"/>
      <c r="PKJ69" s="87"/>
      <c r="PKK69" s="87"/>
      <c r="PKL69" s="87"/>
      <c r="PKM69" s="87"/>
      <c r="PKN69" s="87"/>
      <c r="PKO69" s="87"/>
      <c r="PKP69" s="87"/>
      <c r="PKQ69" s="87"/>
      <c r="PKR69" s="87"/>
      <c r="PKS69" s="87"/>
      <c r="PKT69" s="87"/>
      <c r="PKU69" s="87"/>
      <c r="PKV69" s="87"/>
      <c r="PKW69" s="87"/>
      <c r="PKX69" s="87"/>
      <c r="PKY69" s="87"/>
      <c r="PKZ69" s="87"/>
      <c r="PLA69" s="87"/>
      <c r="PLB69" s="87"/>
      <c r="PLC69" s="87"/>
      <c r="PLD69" s="87"/>
      <c r="PLE69" s="87"/>
      <c r="PLF69" s="87"/>
      <c r="PLG69" s="87"/>
      <c r="PLH69" s="87"/>
      <c r="PLI69" s="87"/>
      <c r="PLJ69" s="87"/>
      <c r="PLK69" s="87"/>
      <c r="PLL69" s="87"/>
      <c r="PLM69" s="87"/>
      <c r="PLN69" s="87"/>
      <c r="PLO69" s="87"/>
      <c r="PLP69" s="87"/>
      <c r="PLQ69" s="87"/>
      <c r="PLR69" s="87"/>
      <c r="PLS69" s="87"/>
      <c r="PLT69" s="87"/>
      <c r="PLU69" s="87"/>
      <c r="PLV69" s="87"/>
      <c r="PLW69" s="87"/>
      <c r="PLX69" s="87"/>
      <c r="PLY69" s="87"/>
      <c r="PLZ69" s="87"/>
      <c r="PMA69" s="87"/>
      <c r="PMB69" s="87"/>
      <c r="PMC69" s="87"/>
      <c r="PMD69" s="87"/>
      <c r="PME69" s="87"/>
      <c r="PMF69" s="87"/>
      <c r="PMG69" s="87"/>
      <c r="PMH69" s="87"/>
      <c r="PMI69" s="87"/>
      <c r="PMJ69" s="87"/>
      <c r="PMK69" s="87"/>
      <c r="PML69" s="87"/>
      <c r="PMM69" s="87"/>
      <c r="PMN69" s="87"/>
      <c r="PMO69" s="87"/>
      <c r="PMP69" s="87"/>
      <c r="PMQ69" s="87"/>
      <c r="PMR69" s="87"/>
      <c r="PMS69" s="87"/>
      <c r="PMT69" s="87"/>
      <c r="PMU69" s="87"/>
      <c r="PMV69" s="87"/>
      <c r="PMW69" s="87"/>
      <c r="PMX69" s="87"/>
      <c r="PMY69" s="87"/>
      <c r="PMZ69" s="87"/>
      <c r="PNA69" s="87"/>
      <c r="PNB69" s="87"/>
      <c r="PNC69" s="87"/>
      <c r="PND69" s="87"/>
      <c r="PNE69" s="87"/>
      <c r="PNF69" s="87"/>
      <c r="PNG69" s="87"/>
      <c r="PNH69" s="87"/>
      <c r="PNI69" s="87"/>
      <c r="PNJ69" s="87"/>
      <c r="PNK69" s="87"/>
      <c r="PNL69" s="87"/>
      <c r="PNM69" s="87"/>
      <c r="PNN69" s="87"/>
      <c r="PNO69" s="87"/>
      <c r="PNP69" s="87"/>
      <c r="PNQ69" s="87"/>
      <c r="PNR69" s="87"/>
      <c r="PNS69" s="87"/>
      <c r="PNT69" s="87"/>
      <c r="PNU69" s="87"/>
      <c r="PNV69" s="87"/>
      <c r="PNW69" s="87"/>
      <c r="PNX69" s="87"/>
      <c r="PNY69" s="87"/>
      <c r="PNZ69" s="87"/>
      <c r="POA69" s="87"/>
      <c r="POB69" s="87"/>
      <c r="POC69" s="87"/>
      <c r="POD69" s="87"/>
      <c r="POE69" s="87"/>
      <c r="POF69" s="87"/>
      <c r="POG69" s="87"/>
      <c r="POH69" s="87"/>
      <c r="POI69" s="87"/>
      <c r="POJ69" s="87"/>
      <c r="POK69" s="87"/>
      <c r="POL69" s="87"/>
      <c r="POM69" s="87"/>
      <c r="PON69" s="87"/>
      <c r="POO69" s="87"/>
      <c r="POP69" s="87"/>
      <c r="POQ69" s="87"/>
      <c r="POR69" s="87"/>
      <c r="POS69" s="87"/>
      <c r="POT69" s="87"/>
      <c r="POU69" s="87"/>
      <c r="POV69" s="87"/>
      <c r="POW69" s="87"/>
      <c r="POX69" s="87"/>
      <c r="POY69" s="87"/>
      <c r="POZ69" s="87"/>
      <c r="PPA69" s="87"/>
      <c r="PPB69" s="87"/>
      <c r="PPC69" s="87"/>
      <c r="PPD69" s="87"/>
      <c r="PPE69" s="87"/>
      <c r="PPF69" s="87"/>
      <c r="PPG69" s="87"/>
      <c r="PPH69" s="87"/>
      <c r="PPI69" s="87"/>
      <c r="PPJ69" s="87"/>
      <c r="PPK69" s="87"/>
      <c r="PPL69" s="87"/>
      <c r="PPM69" s="87"/>
      <c r="PPN69" s="87"/>
      <c r="PPO69" s="87"/>
      <c r="PPP69" s="87"/>
      <c r="PPQ69" s="87"/>
      <c r="PPR69" s="87"/>
      <c r="PPS69" s="87"/>
      <c r="PPT69" s="87"/>
      <c r="PPU69" s="87"/>
      <c r="PPV69" s="87"/>
      <c r="PPW69" s="87"/>
      <c r="PPX69" s="87"/>
      <c r="PPY69" s="87"/>
      <c r="PPZ69" s="87"/>
      <c r="PQA69" s="87"/>
      <c r="PQB69" s="87"/>
      <c r="PQC69" s="87"/>
      <c r="PQD69" s="87"/>
      <c r="PQE69" s="87"/>
      <c r="PQF69" s="87"/>
      <c r="PQG69" s="87"/>
      <c r="PQH69" s="87"/>
      <c r="PQI69" s="87"/>
      <c r="PQJ69" s="87"/>
      <c r="PQK69" s="87"/>
      <c r="PQL69" s="87"/>
      <c r="PQM69" s="87"/>
      <c r="PQN69" s="87"/>
      <c r="PQO69" s="87"/>
      <c r="PQP69" s="87"/>
      <c r="PQQ69" s="87"/>
      <c r="PQR69" s="87"/>
      <c r="PQS69" s="87"/>
      <c r="PQT69" s="87"/>
      <c r="PQU69" s="87"/>
      <c r="PQV69" s="87"/>
      <c r="PQW69" s="87"/>
      <c r="PQX69" s="87"/>
      <c r="PQY69" s="87"/>
      <c r="PQZ69" s="87"/>
      <c r="PRA69" s="87"/>
      <c r="PRB69" s="87"/>
      <c r="PRC69" s="87"/>
      <c r="PRD69" s="87"/>
      <c r="PRE69" s="87"/>
      <c r="PRF69" s="87"/>
      <c r="PRG69" s="87"/>
      <c r="PRH69" s="87"/>
      <c r="PRI69" s="87"/>
      <c r="PRJ69" s="87"/>
      <c r="PRK69" s="87"/>
      <c r="PRL69" s="87"/>
      <c r="PRM69" s="87"/>
      <c r="PRN69" s="87"/>
      <c r="PRO69" s="87"/>
      <c r="PRP69" s="87"/>
      <c r="PRQ69" s="87"/>
      <c r="PRR69" s="87"/>
      <c r="PRS69" s="87"/>
      <c r="PRT69" s="87"/>
      <c r="PRU69" s="87"/>
      <c r="PRV69" s="87"/>
      <c r="PRW69" s="87"/>
      <c r="PRX69" s="87"/>
      <c r="PRY69" s="87"/>
      <c r="PRZ69" s="87"/>
      <c r="PSA69" s="87"/>
      <c r="PSB69" s="87"/>
      <c r="PSC69" s="87"/>
      <c r="PSD69" s="87"/>
      <c r="PSE69" s="87"/>
      <c r="PSF69" s="87"/>
      <c r="PSG69" s="87"/>
      <c r="PSH69" s="87"/>
      <c r="PSI69" s="87"/>
      <c r="PSJ69" s="87"/>
      <c r="PSK69" s="87"/>
      <c r="PSL69" s="87"/>
      <c r="PSM69" s="87"/>
      <c r="PSN69" s="87"/>
      <c r="PSO69" s="87"/>
      <c r="PSP69" s="87"/>
      <c r="PSQ69" s="87"/>
      <c r="PSR69" s="87"/>
      <c r="PSS69" s="87"/>
      <c r="PST69" s="87"/>
      <c r="PSU69" s="87"/>
      <c r="PSV69" s="87"/>
      <c r="PSW69" s="87"/>
      <c r="PSX69" s="87"/>
      <c r="PSY69" s="87"/>
      <c r="PSZ69" s="87"/>
      <c r="PTA69" s="87"/>
      <c r="PTB69" s="87"/>
      <c r="PTC69" s="87"/>
      <c r="PTD69" s="87"/>
      <c r="PTE69" s="87"/>
      <c r="PTF69" s="87"/>
      <c r="PTG69" s="87"/>
      <c r="PTH69" s="87"/>
      <c r="PTI69" s="87"/>
      <c r="PTJ69" s="87"/>
      <c r="PTK69" s="87"/>
      <c r="PTL69" s="87"/>
      <c r="PTM69" s="87"/>
      <c r="PTN69" s="87"/>
      <c r="PTO69" s="87"/>
      <c r="PTP69" s="87"/>
      <c r="PTQ69" s="87"/>
      <c r="PTR69" s="87"/>
      <c r="PTS69" s="87"/>
      <c r="PTT69" s="87"/>
      <c r="PTU69" s="87"/>
      <c r="PTV69" s="87"/>
      <c r="PTW69" s="87"/>
      <c r="PTX69" s="87"/>
      <c r="PTY69" s="87"/>
      <c r="PTZ69" s="87"/>
      <c r="PUA69" s="87"/>
      <c r="PUB69" s="87"/>
      <c r="PUC69" s="87"/>
      <c r="PUD69" s="87"/>
      <c r="PUE69" s="87"/>
      <c r="PUF69" s="87"/>
      <c r="PUG69" s="87"/>
      <c r="PUH69" s="87"/>
      <c r="PUI69" s="87"/>
      <c r="PUJ69" s="87"/>
      <c r="PUK69" s="87"/>
      <c r="PUL69" s="87"/>
      <c r="PUM69" s="87"/>
      <c r="PUN69" s="87"/>
      <c r="PUO69" s="87"/>
      <c r="PUP69" s="87"/>
      <c r="PUQ69" s="87"/>
      <c r="PUR69" s="87"/>
      <c r="PUS69" s="87"/>
      <c r="PUT69" s="87"/>
      <c r="PUU69" s="87"/>
      <c r="PUV69" s="87"/>
      <c r="PUW69" s="87"/>
      <c r="PUX69" s="87"/>
      <c r="PUY69" s="87"/>
      <c r="PUZ69" s="87"/>
      <c r="PVA69" s="87"/>
      <c r="PVB69" s="87"/>
      <c r="PVC69" s="87"/>
      <c r="PVD69" s="87"/>
      <c r="PVE69" s="87"/>
      <c r="PVF69" s="87"/>
      <c r="PVG69" s="87"/>
      <c r="PVH69" s="87"/>
      <c r="PVI69" s="87"/>
      <c r="PVJ69" s="87"/>
      <c r="PVK69" s="87"/>
      <c r="PVL69" s="87"/>
      <c r="PVM69" s="87"/>
      <c r="PVN69" s="87"/>
      <c r="PVO69" s="87"/>
      <c r="PVP69" s="87"/>
      <c r="PVQ69" s="87"/>
      <c r="PVR69" s="87"/>
      <c r="PVS69" s="87"/>
      <c r="PVT69" s="87"/>
      <c r="PVU69" s="87"/>
      <c r="PVV69" s="87"/>
      <c r="PVW69" s="87"/>
      <c r="PVX69" s="87"/>
      <c r="PVY69" s="87"/>
      <c r="PVZ69" s="87"/>
      <c r="PWA69" s="87"/>
      <c r="PWB69" s="87"/>
      <c r="PWC69" s="87"/>
      <c r="PWD69" s="87"/>
      <c r="PWE69" s="87"/>
      <c r="PWF69" s="87"/>
      <c r="PWG69" s="87"/>
      <c r="PWH69" s="87"/>
      <c r="PWI69" s="87"/>
      <c r="PWJ69" s="87"/>
      <c r="PWK69" s="87"/>
      <c r="PWL69" s="87"/>
      <c r="PWM69" s="87"/>
      <c r="PWN69" s="87"/>
      <c r="PWO69" s="87"/>
      <c r="PWP69" s="87"/>
      <c r="PWQ69" s="87"/>
      <c r="PWR69" s="87"/>
      <c r="PWS69" s="87"/>
      <c r="PWT69" s="87"/>
      <c r="PWU69" s="87"/>
      <c r="PWV69" s="87"/>
      <c r="PWW69" s="87"/>
      <c r="PWX69" s="87"/>
      <c r="PWY69" s="87"/>
      <c r="PWZ69" s="87"/>
      <c r="PXA69" s="87"/>
      <c r="PXB69" s="87"/>
      <c r="PXC69" s="87"/>
      <c r="PXD69" s="87"/>
      <c r="PXE69" s="87"/>
      <c r="PXF69" s="87"/>
      <c r="PXG69" s="87"/>
      <c r="PXH69" s="87"/>
      <c r="PXI69" s="87"/>
      <c r="PXJ69" s="87"/>
      <c r="PXK69" s="87"/>
      <c r="PXL69" s="87"/>
      <c r="PXM69" s="87"/>
      <c r="PXN69" s="87"/>
      <c r="PXO69" s="87"/>
      <c r="PXP69" s="87"/>
      <c r="PXQ69" s="87"/>
      <c r="PXR69" s="87"/>
      <c r="PXS69" s="87"/>
      <c r="PXT69" s="87"/>
      <c r="PXU69" s="87"/>
      <c r="PXV69" s="87"/>
      <c r="PXW69" s="87"/>
      <c r="PXX69" s="87"/>
      <c r="PXY69" s="87"/>
      <c r="PXZ69" s="87"/>
      <c r="PYA69" s="87"/>
      <c r="PYB69" s="87"/>
      <c r="PYC69" s="87"/>
      <c r="PYD69" s="87"/>
      <c r="PYE69" s="87"/>
      <c r="PYF69" s="87"/>
      <c r="PYG69" s="87"/>
      <c r="PYH69" s="87"/>
      <c r="PYI69" s="87"/>
      <c r="PYJ69" s="87"/>
      <c r="PYK69" s="87"/>
      <c r="PYL69" s="87"/>
      <c r="PYM69" s="87"/>
      <c r="PYN69" s="87"/>
      <c r="PYO69" s="87"/>
      <c r="PYP69" s="87"/>
      <c r="PYQ69" s="87"/>
      <c r="PYR69" s="87"/>
      <c r="PYS69" s="87"/>
      <c r="PYT69" s="87"/>
      <c r="PYU69" s="87"/>
      <c r="PYV69" s="87"/>
      <c r="PYW69" s="87"/>
      <c r="PYX69" s="87"/>
      <c r="PYY69" s="87"/>
      <c r="PYZ69" s="87"/>
      <c r="PZA69" s="87"/>
      <c r="PZB69" s="87"/>
      <c r="PZC69" s="87"/>
      <c r="PZD69" s="87"/>
      <c r="PZE69" s="87"/>
      <c r="PZF69" s="87"/>
      <c r="PZG69" s="87"/>
      <c r="PZH69" s="87"/>
      <c r="PZI69" s="87"/>
      <c r="PZJ69" s="87"/>
      <c r="PZK69" s="87"/>
      <c r="PZL69" s="87"/>
      <c r="PZM69" s="87"/>
      <c r="PZN69" s="87"/>
      <c r="PZO69" s="87"/>
      <c r="PZP69" s="87"/>
      <c r="PZQ69" s="87"/>
      <c r="PZR69" s="87"/>
      <c r="PZS69" s="87"/>
      <c r="PZT69" s="87"/>
      <c r="PZU69" s="87"/>
      <c r="PZV69" s="87"/>
      <c r="PZW69" s="87"/>
      <c r="PZX69" s="87"/>
      <c r="PZY69" s="87"/>
      <c r="PZZ69" s="87"/>
      <c r="QAA69" s="87"/>
      <c r="QAB69" s="87"/>
      <c r="QAC69" s="87"/>
      <c r="QAD69" s="87"/>
      <c r="QAE69" s="87"/>
      <c r="QAF69" s="87"/>
      <c r="QAG69" s="87"/>
      <c r="QAH69" s="87"/>
      <c r="QAI69" s="87"/>
      <c r="QAJ69" s="87"/>
      <c r="QAK69" s="87"/>
      <c r="QAL69" s="87"/>
      <c r="QAM69" s="87"/>
      <c r="QAN69" s="87"/>
      <c r="QAO69" s="87"/>
      <c r="QAP69" s="87"/>
      <c r="QAQ69" s="87"/>
      <c r="QAR69" s="87"/>
      <c r="QAS69" s="87"/>
      <c r="QAT69" s="87"/>
      <c r="QAU69" s="87"/>
      <c r="QAV69" s="87"/>
      <c r="QAW69" s="87"/>
      <c r="QAX69" s="87"/>
      <c r="QAY69" s="87"/>
      <c r="QAZ69" s="87"/>
      <c r="QBA69" s="87"/>
      <c r="QBB69" s="87"/>
      <c r="QBC69" s="87"/>
      <c r="QBD69" s="87"/>
      <c r="QBE69" s="87"/>
      <c r="QBF69" s="87"/>
      <c r="QBG69" s="87"/>
      <c r="QBH69" s="87"/>
      <c r="QBI69" s="87"/>
      <c r="QBJ69" s="87"/>
      <c r="QBK69" s="87"/>
      <c r="QBL69" s="87"/>
      <c r="QBM69" s="87"/>
      <c r="QBN69" s="87"/>
      <c r="QBO69" s="87"/>
      <c r="QBP69" s="87"/>
      <c r="QBQ69" s="87"/>
      <c r="QBR69" s="87"/>
      <c r="QBS69" s="87"/>
      <c r="QBT69" s="87"/>
      <c r="QBU69" s="87"/>
      <c r="QBV69" s="87"/>
      <c r="QBW69" s="87"/>
      <c r="QBX69" s="87"/>
      <c r="QBY69" s="87"/>
      <c r="QBZ69" s="87"/>
      <c r="QCA69" s="87"/>
      <c r="QCB69" s="87"/>
      <c r="QCC69" s="87"/>
      <c r="QCD69" s="87"/>
      <c r="QCE69" s="87"/>
      <c r="QCF69" s="87"/>
      <c r="QCG69" s="87"/>
      <c r="QCH69" s="87"/>
      <c r="QCI69" s="87"/>
      <c r="QCJ69" s="87"/>
      <c r="QCK69" s="87"/>
      <c r="QCL69" s="87"/>
      <c r="QCM69" s="87"/>
      <c r="QCN69" s="87"/>
      <c r="QCO69" s="87"/>
      <c r="QCP69" s="87"/>
      <c r="QCQ69" s="87"/>
      <c r="QCR69" s="87"/>
      <c r="QCS69" s="87"/>
      <c r="QCT69" s="87"/>
      <c r="QCU69" s="87"/>
      <c r="QCV69" s="87"/>
      <c r="QCW69" s="87"/>
      <c r="QCX69" s="87"/>
      <c r="QCY69" s="87"/>
      <c r="QCZ69" s="87"/>
      <c r="QDA69" s="87"/>
      <c r="QDB69" s="87"/>
      <c r="QDC69" s="87"/>
      <c r="QDD69" s="87"/>
      <c r="QDE69" s="87"/>
      <c r="QDF69" s="87"/>
      <c r="QDG69" s="87"/>
      <c r="QDH69" s="87"/>
      <c r="QDI69" s="87"/>
      <c r="QDJ69" s="87"/>
      <c r="QDK69" s="87"/>
      <c r="QDL69" s="87"/>
      <c r="QDM69" s="87"/>
      <c r="QDN69" s="87"/>
      <c r="QDO69" s="87"/>
      <c r="QDP69" s="87"/>
      <c r="QDQ69" s="87"/>
      <c r="QDR69" s="87"/>
      <c r="QDS69" s="87"/>
      <c r="QDT69" s="87"/>
      <c r="QDU69" s="87"/>
      <c r="QDV69" s="87"/>
      <c r="QDW69" s="87"/>
      <c r="QDX69" s="87"/>
      <c r="QDY69" s="87"/>
      <c r="QDZ69" s="87"/>
      <c r="QEA69" s="87"/>
      <c r="QEB69" s="87"/>
      <c r="QEC69" s="87"/>
      <c r="QED69" s="87"/>
      <c r="QEE69" s="87"/>
      <c r="QEF69" s="87"/>
      <c r="QEG69" s="87"/>
      <c r="QEH69" s="87"/>
      <c r="QEI69" s="87"/>
      <c r="QEJ69" s="87"/>
      <c r="QEK69" s="87"/>
      <c r="QEL69" s="87"/>
      <c r="QEM69" s="87"/>
      <c r="QEN69" s="87"/>
      <c r="QEO69" s="87"/>
      <c r="QEP69" s="87"/>
      <c r="QEQ69" s="87"/>
      <c r="QER69" s="87"/>
      <c r="QES69" s="87"/>
      <c r="QET69" s="87"/>
      <c r="QEU69" s="87"/>
      <c r="QEV69" s="87"/>
      <c r="QEW69" s="87"/>
      <c r="QEX69" s="87"/>
      <c r="QEY69" s="87"/>
      <c r="QEZ69" s="87"/>
      <c r="QFA69" s="87"/>
      <c r="QFB69" s="87"/>
      <c r="QFC69" s="87"/>
      <c r="QFD69" s="87"/>
      <c r="QFE69" s="87"/>
      <c r="QFF69" s="87"/>
      <c r="QFG69" s="87"/>
      <c r="QFH69" s="87"/>
      <c r="QFI69" s="87"/>
      <c r="QFJ69" s="87"/>
      <c r="QFK69" s="87"/>
      <c r="QFL69" s="87"/>
      <c r="QFM69" s="87"/>
      <c r="QFN69" s="87"/>
      <c r="QFO69" s="87"/>
      <c r="QFP69" s="87"/>
      <c r="QFQ69" s="87"/>
      <c r="QFR69" s="87"/>
      <c r="QFS69" s="87"/>
      <c r="QFT69" s="87"/>
      <c r="QFU69" s="87"/>
      <c r="QFV69" s="87"/>
      <c r="QFW69" s="87"/>
      <c r="QFX69" s="87"/>
      <c r="QFY69" s="87"/>
      <c r="QFZ69" s="87"/>
      <c r="QGA69" s="87"/>
      <c r="QGB69" s="87"/>
      <c r="QGC69" s="87"/>
      <c r="QGD69" s="87"/>
      <c r="QGE69" s="87"/>
      <c r="QGF69" s="87"/>
      <c r="QGG69" s="87"/>
      <c r="QGH69" s="87"/>
      <c r="QGI69" s="87"/>
      <c r="QGJ69" s="87"/>
      <c r="QGK69" s="87"/>
      <c r="QGL69" s="87"/>
      <c r="QGM69" s="87"/>
      <c r="QGN69" s="87"/>
      <c r="QGO69" s="87"/>
      <c r="QGP69" s="87"/>
      <c r="QGQ69" s="87"/>
      <c r="QGR69" s="87"/>
      <c r="QGS69" s="87"/>
      <c r="QGT69" s="87"/>
      <c r="QGU69" s="87"/>
      <c r="QGV69" s="87"/>
      <c r="QGW69" s="87"/>
      <c r="QGX69" s="87"/>
      <c r="QGY69" s="87"/>
      <c r="QGZ69" s="87"/>
      <c r="QHA69" s="87"/>
      <c r="QHB69" s="87"/>
      <c r="QHC69" s="87"/>
      <c r="QHD69" s="87"/>
      <c r="QHE69" s="87"/>
      <c r="QHF69" s="87"/>
      <c r="QHG69" s="87"/>
      <c r="QHH69" s="87"/>
      <c r="QHI69" s="87"/>
      <c r="QHJ69" s="87"/>
      <c r="QHK69" s="87"/>
      <c r="QHL69" s="87"/>
      <c r="QHM69" s="87"/>
      <c r="QHN69" s="87"/>
      <c r="QHO69" s="87"/>
      <c r="QHP69" s="87"/>
      <c r="QHQ69" s="87"/>
      <c r="QHR69" s="87"/>
      <c r="QHS69" s="87"/>
      <c r="QHT69" s="87"/>
      <c r="QHU69" s="87"/>
      <c r="QHV69" s="87"/>
      <c r="QHW69" s="87"/>
      <c r="QHX69" s="87"/>
      <c r="QHY69" s="87"/>
      <c r="QHZ69" s="87"/>
      <c r="QIA69" s="87"/>
      <c r="QIB69" s="87"/>
      <c r="QIC69" s="87"/>
      <c r="QID69" s="87"/>
      <c r="QIE69" s="87"/>
      <c r="QIF69" s="87"/>
      <c r="QIG69" s="87"/>
      <c r="QIH69" s="87"/>
      <c r="QII69" s="87"/>
      <c r="QIJ69" s="87"/>
      <c r="QIK69" s="87"/>
      <c r="QIL69" s="87"/>
      <c r="QIM69" s="87"/>
      <c r="QIN69" s="87"/>
      <c r="QIO69" s="87"/>
      <c r="QIP69" s="87"/>
      <c r="QIQ69" s="87"/>
      <c r="QIR69" s="87"/>
      <c r="QIS69" s="87"/>
      <c r="QIT69" s="87"/>
      <c r="QIU69" s="87"/>
      <c r="QIV69" s="87"/>
      <c r="QIW69" s="87"/>
      <c r="QIX69" s="87"/>
      <c r="QIY69" s="87"/>
      <c r="QIZ69" s="87"/>
      <c r="QJA69" s="87"/>
      <c r="QJB69" s="87"/>
      <c r="QJC69" s="87"/>
      <c r="QJD69" s="87"/>
      <c r="QJE69" s="87"/>
      <c r="QJF69" s="87"/>
      <c r="QJG69" s="87"/>
      <c r="QJH69" s="87"/>
      <c r="QJI69" s="87"/>
      <c r="QJJ69" s="87"/>
      <c r="QJK69" s="87"/>
      <c r="QJL69" s="87"/>
      <c r="QJM69" s="87"/>
      <c r="QJN69" s="87"/>
      <c r="QJO69" s="87"/>
      <c r="QJP69" s="87"/>
      <c r="QJQ69" s="87"/>
      <c r="QJR69" s="87"/>
      <c r="QJS69" s="87"/>
      <c r="QJT69" s="87"/>
      <c r="QJU69" s="87"/>
      <c r="QJV69" s="87"/>
      <c r="QJW69" s="87"/>
      <c r="QJX69" s="87"/>
      <c r="QJY69" s="87"/>
      <c r="QJZ69" s="87"/>
      <c r="QKA69" s="87"/>
      <c r="QKB69" s="87"/>
      <c r="QKC69" s="87"/>
      <c r="QKD69" s="87"/>
      <c r="QKE69" s="87"/>
      <c r="QKF69" s="87"/>
      <c r="QKG69" s="87"/>
      <c r="QKH69" s="87"/>
      <c r="QKI69" s="87"/>
      <c r="QKJ69" s="87"/>
      <c r="QKK69" s="87"/>
      <c r="QKL69" s="87"/>
      <c r="QKM69" s="87"/>
      <c r="QKN69" s="87"/>
      <c r="QKO69" s="87"/>
      <c r="QKP69" s="87"/>
      <c r="QKQ69" s="87"/>
      <c r="QKR69" s="87"/>
      <c r="QKS69" s="87"/>
      <c r="QKT69" s="87"/>
      <c r="QKU69" s="87"/>
      <c r="QKV69" s="87"/>
      <c r="QKW69" s="87"/>
      <c r="QKX69" s="87"/>
      <c r="QKY69" s="87"/>
      <c r="QKZ69" s="87"/>
      <c r="QLA69" s="87"/>
      <c r="QLB69" s="87"/>
      <c r="QLC69" s="87"/>
      <c r="QLD69" s="87"/>
      <c r="QLE69" s="87"/>
      <c r="QLF69" s="87"/>
      <c r="QLG69" s="87"/>
      <c r="QLH69" s="87"/>
      <c r="QLI69" s="87"/>
      <c r="QLJ69" s="87"/>
      <c r="QLK69" s="87"/>
      <c r="QLL69" s="87"/>
      <c r="QLM69" s="87"/>
      <c r="QLN69" s="87"/>
      <c r="QLO69" s="87"/>
      <c r="QLP69" s="87"/>
      <c r="QLQ69" s="87"/>
      <c r="QLR69" s="87"/>
      <c r="QLS69" s="87"/>
      <c r="QLT69" s="87"/>
      <c r="QLU69" s="87"/>
      <c r="QLV69" s="87"/>
      <c r="QLW69" s="87"/>
      <c r="QLX69" s="87"/>
      <c r="QLY69" s="87"/>
      <c r="QLZ69" s="87"/>
      <c r="QMA69" s="87"/>
      <c r="QMB69" s="87"/>
      <c r="QMC69" s="87"/>
      <c r="QMD69" s="87"/>
      <c r="QME69" s="87"/>
      <c r="QMF69" s="87"/>
      <c r="QMG69" s="87"/>
      <c r="QMH69" s="87"/>
      <c r="QMI69" s="87"/>
      <c r="QMJ69" s="87"/>
      <c r="QMK69" s="87"/>
      <c r="QML69" s="87"/>
      <c r="QMM69" s="87"/>
      <c r="QMN69" s="87"/>
      <c r="QMO69" s="87"/>
      <c r="QMP69" s="87"/>
      <c r="QMQ69" s="87"/>
      <c r="QMR69" s="87"/>
      <c r="QMS69" s="87"/>
      <c r="QMT69" s="87"/>
      <c r="QMU69" s="87"/>
      <c r="QMV69" s="87"/>
      <c r="QMW69" s="87"/>
      <c r="QMX69" s="87"/>
      <c r="QMY69" s="87"/>
      <c r="QMZ69" s="87"/>
      <c r="QNA69" s="87"/>
      <c r="QNB69" s="87"/>
      <c r="QNC69" s="87"/>
      <c r="QND69" s="87"/>
      <c r="QNE69" s="87"/>
      <c r="QNF69" s="87"/>
      <c r="QNG69" s="87"/>
      <c r="QNH69" s="87"/>
      <c r="QNI69" s="87"/>
      <c r="QNJ69" s="87"/>
      <c r="QNK69" s="87"/>
      <c r="QNL69" s="87"/>
      <c r="QNM69" s="87"/>
      <c r="QNN69" s="87"/>
      <c r="QNO69" s="87"/>
      <c r="QNP69" s="87"/>
      <c r="QNQ69" s="87"/>
      <c r="QNR69" s="87"/>
      <c r="QNS69" s="87"/>
      <c r="QNT69" s="87"/>
      <c r="QNU69" s="87"/>
      <c r="QNV69" s="87"/>
      <c r="QNW69" s="87"/>
      <c r="QNX69" s="87"/>
      <c r="QNY69" s="87"/>
      <c r="QNZ69" s="87"/>
      <c r="QOA69" s="87"/>
      <c r="QOB69" s="87"/>
      <c r="QOC69" s="87"/>
      <c r="QOD69" s="87"/>
      <c r="QOE69" s="87"/>
      <c r="QOF69" s="87"/>
      <c r="QOG69" s="87"/>
      <c r="QOH69" s="87"/>
      <c r="QOI69" s="87"/>
      <c r="QOJ69" s="87"/>
      <c r="QOK69" s="87"/>
      <c r="QOL69" s="87"/>
      <c r="QOM69" s="87"/>
      <c r="QON69" s="87"/>
      <c r="QOO69" s="87"/>
      <c r="QOP69" s="87"/>
      <c r="QOQ69" s="87"/>
      <c r="QOR69" s="87"/>
      <c r="QOS69" s="87"/>
      <c r="QOT69" s="87"/>
      <c r="QOU69" s="87"/>
      <c r="QOV69" s="87"/>
      <c r="QOW69" s="87"/>
      <c r="QOX69" s="87"/>
      <c r="QOY69" s="87"/>
      <c r="QOZ69" s="87"/>
      <c r="QPA69" s="87"/>
      <c r="QPB69" s="87"/>
      <c r="QPC69" s="87"/>
      <c r="QPD69" s="87"/>
      <c r="QPE69" s="87"/>
      <c r="QPF69" s="87"/>
      <c r="QPG69" s="87"/>
      <c r="QPH69" s="87"/>
      <c r="QPI69" s="87"/>
      <c r="QPJ69" s="87"/>
      <c r="QPK69" s="87"/>
      <c r="QPL69" s="87"/>
      <c r="QPM69" s="87"/>
      <c r="QPN69" s="87"/>
      <c r="QPO69" s="87"/>
      <c r="QPP69" s="87"/>
      <c r="QPQ69" s="87"/>
      <c r="QPR69" s="87"/>
      <c r="QPS69" s="87"/>
      <c r="QPT69" s="87"/>
      <c r="QPU69" s="87"/>
      <c r="QPV69" s="87"/>
      <c r="QPW69" s="87"/>
      <c r="QPX69" s="87"/>
      <c r="QPY69" s="87"/>
      <c r="QPZ69" s="87"/>
      <c r="QQA69" s="87"/>
      <c r="QQB69" s="87"/>
      <c r="QQC69" s="87"/>
      <c r="QQD69" s="87"/>
      <c r="QQE69" s="87"/>
      <c r="QQF69" s="87"/>
      <c r="QQG69" s="87"/>
      <c r="QQH69" s="87"/>
      <c r="QQI69" s="87"/>
      <c r="QQJ69" s="87"/>
      <c r="QQK69" s="87"/>
      <c r="QQL69" s="87"/>
      <c r="QQM69" s="87"/>
      <c r="QQN69" s="87"/>
      <c r="QQO69" s="87"/>
      <c r="QQP69" s="87"/>
      <c r="QQQ69" s="87"/>
      <c r="QQR69" s="87"/>
      <c r="QQS69" s="87"/>
      <c r="QQT69" s="87"/>
      <c r="QQU69" s="87"/>
      <c r="QQV69" s="87"/>
      <c r="QQW69" s="87"/>
      <c r="QQX69" s="87"/>
      <c r="QQY69" s="87"/>
      <c r="QQZ69" s="87"/>
      <c r="QRA69" s="87"/>
      <c r="QRB69" s="87"/>
      <c r="QRC69" s="87"/>
      <c r="QRD69" s="87"/>
      <c r="QRE69" s="87"/>
      <c r="QRF69" s="87"/>
      <c r="QRG69" s="87"/>
      <c r="QRH69" s="87"/>
      <c r="QRI69" s="87"/>
      <c r="QRJ69" s="87"/>
      <c r="QRK69" s="87"/>
      <c r="QRL69" s="87"/>
      <c r="QRM69" s="87"/>
      <c r="QRN69" s="87"/>
      <c r="QRO69" s="87"/>
      <c r="QRP69" s="87"/>
      <c r="QRQ69" s="87"/>
      <c r="QRR69" s="87"/>
      <c r="QRS69" s="87"/>
      <c r="QRT69" s="87"/>
      <c r="QRU69" s="87"/>
      <c r="QRV69" s="87"/>
      <c r="QRW69" s="87"/>
      <c r="QRX69" s="87"/>
      <c r="QRY69" s="87"/>
      <c r="QRZ69" s="87"/>
      <c r="QSA69" s="87"/>
      <c r="QSB69" s="87"/>
      <c r="QSC69" s="87"/>
      <c r="QSD69" s="87"/>
      <c r="QSE69" s="87"/>
      <c r="QSF69" s="87"/>
      <c r="QSG69" s="87"/>
      <c r="QSH69" s="87"/>
      <c r="QSI69" s="87"/>
      <c r="QSJ69" s="87"/>
      <c r="QSK69" s="87"/>
      <c r="QSL69" s="87"/>
      <c r="QSM69" s="87"/>
      <c r="QSN69" s="87"/>
      <c r="QSO69" s="87"/>
      <c r="QSP69" s="87"/>
      <c r="QSQ69" s="87"/>
      <c r="QSR69" s="87"/>
      <c r="QSS69" s="87"/>
      <c r="QST69" s="87"/>
      <c r="QSU69" s="87"/>
      <c r="QSV69" s="87"/>
      <c r="QSW69" s="87"/>
      <c r="QSX69" s="87"/>
      <c r="QSY69" s="87"/>
      <c r="QSZ69" s="87"/>
      <c r="QTA69" s="87"/>
      <c r="QTB69" s="87"/>
      <c r="QTC69" s="87"/>
      <c r="QTD69" s="87"/>
      <c r="QTE69" s="87"/>
      <c r="QTF69" s="87"/>
      <c r="QTG69" s="87"/>
      <c r="QTH69" s="87"/>
      <c r="QTI69" s="87"/>
      <c r="QTJ69" s="87"/>
      <c r="QTK69" s="87"/>
      <c r="QTL69" s="87"/>
      <c r="QTM69" s="87"/>
      <c r="QTN69" s="87"/>
      <c r="QTO69" s="87"/>
      <c r="QTP69" s="87"/>
      <c r="QTQ69" s="87"/>
      <c r="QTR69" s="87"/>
      <c r="QTS69" s="87"/>
      <c r="QTT69" s="87"/>
      <c r="QTU69" s="87"/>
      <c r="QTV69" s="87"/>
      <c r="QTW69" s="87"/>
      <c r="QTX69" s="87"/>
      <c r="QTY69" s="87"/>
      <c r="QTZ69" s="87"/>
      <c r="QUA69" s="87"/>
      <c r="QUB69" s="87"/>
      <c r="QUC69" s="87"/>
      <c r="QUD69" s="87"/>
      <c r="QUE69" s="87"/>
      <c r="QUF69" s="87"/>
      <c r="QUG69" s="87"/>
      <c r="QUH69" s="87"/>
      <c r="QUI69" s="87"/>
      <c r="QUJ69" s="87"/>
      <c r="QUK69" s="87"/>
      <c r="QUL69" s="87"/>
      <c r="QUM69" s="87"/>
      <c r="QUN69" s="87"/>
      <c r="QUO69" s="87"/>
      <c r="QUP69" s="87"/>
      <c r="QUQ69" s="87"/>
      <c r="QUR69" s="87"/>
      <c r="QUS69" s="87"/>
      <c r="QUT69" s="87"/>
      <c r="QUU69" s="87"/>
      <c r="QUV69" s="87"/>
      <c r="QUW69" s="87"/>
      <c r="QUX69" s="87"/>
      <c r="QUY69" s="87"/>
      <c r="QUZ69" s="87"/>
      <c r="QVA69" s="87"/>
      <c r="QVB69" s="87"/>
      <c r="QVC69" s="87"/>
      <c r="QVD69" s="87"/>
      <c r="QVE69" s="87"/>
      <c r="QVF69" s="87"/>
      <c r="QVG69" s="87"/>
      <c r="QVH69" s="87"/>
      <c r="QVI69" s="87"/>
      <c r="QVJ69" s="87"/>
      <c r="QVK69" s="87"/>
      <c r="QVL69" s="87"/>
      <c r="QVM69" s="87"/>
      <c r="QVN69" s="87"/>
      <c r="QVO69" s="87"/>
      <c r="QVP69" s="87"/>
      <c r="QVQ69" s="87"/>
      <c r="QVR69" s="87"/>
      <c r="QVS69" s="87"/>
      <c r="QVT69" s="87"/>
      <c r="QVU69" s="87"/>
      <c r="QVV69" s="87"/>
      <c r="QVW69" s="87"/>
      <c r="QVX69" s="87"/>
      <c r="QVY69" s="87"/>
      <c r="QVZ69" s="87"/>
      <c r="QWA69" s="87"/>
      <c r="QWB69" s="87"/>
      <c r="QWC69" s="87"/>
      <c r="QWD69" s="87"/>
      <c r="QWE69" s="87"/>
      <c r="QWF69" s="87"/>
      <c r="QWG69" s="87"/>
      <c r="QWH69" s="87"/>
      <c r="QWI69" s="87"/>
      <c r="QWJ69" s="87"/>
      <c r="QWK69" s="87"/>
      <c r="QWL69" s="87"/>
      <c r="QWM69" s="87"/>
      <c r="QWN69" s="87"/>
      <c r="QWO69" s="87"/>
      <c r="QWP69" s="87"/>
      <c r="QWQ69" s="87"/>
      <c r="QWR69" s="87"/>
      <c r="QWS69" s="87"/>
      <c r="QWT69" s="87"/>
      <c r="QWU69" s="87"/>
      <c r="QWV69" s="87"/>
      <c r="QWW69" s="87"/>
      <c r="QWX69" s="87"/>
      <c r="QWY69" s="87"/>
      <c r="QWZ69" s="87"/>
      <c r="QXA69" s="87"/>
      <c r="QXB69" s="87"/>
      <c r="QXC69" s="87"/>
      <c r="QXD69" s="87"/>
      <c r="QXE69" s="87"/>
      <c r="QXF69" s="87"/>
      <c r="QXG69" s="87"/>
      <c r="QXH69" s="87"/>
      <c r="QXI69" s="87"/>
      <c r="QXJ69" s="87"/>
      <c r="QXK69" s="87"/>
      <c r="QXL69" s="87"/>
      <c r="QXM69" s="87"/>
      <c r="QXN69" s="87"/>
      <c r="QXO69" s="87"/>
      <c r="QXP69" s="87"/>
      <c r="QXQ69" s="87"/>
      <c r="QXR69" s="87"/>
      <c r="QXS69" s="87"/>
      <c r="QXT69" s="87"/>
      <c r="QXU69" s="87"/>
      <c r="QXV69" s="87"/>
      <c r="QXW69" s="87"/>
      <c r="QXX69" s="87"/>
      <c r="QXY69" s="87"/>
      <c r="QXZ69" s="87"/>
      <c r="QYA69" s="87"/>
      <c r="QYB69" s="87"/>
      <c r="QYC69" s="87"/>
      <c r="QYD69" s="87"/>
      <c r="QYE69" s="87"/>
      <c r="QYF69" s="87"/>
      <c r="QYG69" s="87"/>
      <c r="QYH69" s="87"/>
      <c r="QYI69" s="87"/>
      <c r="QYJ69" s="87"/>
      <c r="QYK69" s="87"/>
      <c r="QYL69" s="87"/>
      <c r="QYM69" s="87"/>
      <c r="QYN69" s="87"/>
      <c r="QYO69" s="87"/>
      <c r="QYP69" s="87"/>
      <c r="QYQ69" s="87"/>
      <c r="QYR69" s="87"/>
      <c r="QYS69" s="87"/>
      <c r="QYT69" s="87"/>
      <c r="QYU69" s="87"/>
      <c r="QYV69" s="87"/>
      <c r="QYW69" s="87"/>
      <c r="QYX69" s="87"/>
      <c r="QYY69" s="87"/>
      <c r="QYZ69" s="87"/>
      <c r="QZA69" s="87"/>
      <c r="QZB69" s="87"/>
      <c r="QZC69" s="87"/>
      <c r="QZD69" s="87"/>
      <c r="QZE69" s="87"/>
      <c r="QZF69" s="87"/>
      <c r="QZG69" s="87"/>
      <c r="QZH69" s="87"/>
      <c r="QZI69" s="87"/>
      <c r="QZJ69" s="87"/>
      <c r="QZK69" s="87"/>
      <c r="QZL69" s="87"/>
      <c r="QZM69" s="87"/>
      <c r="QZN69" s="87"/>
      <c r="QZO69" s="87"/>
      <c r="QZP69" s="87"/>
      <c r="QZQ69" s="87"/>
      <c r="QZR69" s="87"/>
      <c r="QZS69" s="87"/>
      <c r="QZT69" s="87"/>
      <c r="QZU69" s="87"/>
      <c r="QZV69" s="87"/>
      <c r="QZW69" s="87"/>
      <c r="QZX69" s="87"/>
      <c r="QZY69" s="87"/>
      <c r="QZZ69" s="87"/>
      <c r="RAA69" s="87"/>
      <c r="RAB69" s="87"/>
      <c r="RAC69" s="87"/>
      <c r="RAD69" s="87"/>
      <c r="RAE69" s="87"/>
      <c r="RAF69" s="87"/>
      <c r="RAG69" s="87"/>
      <c r="RAH69" s="87"/>
      <c r="RAI69" s="87"/>
      <c r="RAJ69" s="87"/>
      <c r="RAK69" s="87"/>
      <c r="RAL69" s="87"/>
      <c r="RAM69" s="87"/>
      <c r="RAN69" s="87"/>
      <c r="RAO69" s="87"/>
      <c r="RAP69" s="87"/>
      <c r="RAQ69" s="87"/>
      <c r="RAR69" s="87"/>
      <c r="RAS69" s="87"/>
      <c r="RAT69" s="87"/>
      <c r="RAU69" s="87"/>
      <c r="RAV69" s="87"/>
      <c r="RAW69" s="87"/>
      <c r="RAX69" s="87"/>
      <c r="RAY69" s="87"/>
      <c r="RAZ69" s="87"/>
      <c r="RBA69" s="87"/>
      <c r="RBB69" s="87"/>
      <c r="RBC69" s="87"/>
      <c r="RBD69" s="87"/>
      <c r="RBE69" s="87"/>
      <c r="RBF69" s="87"/>
      <c r="RBG69" s="87"/>
      <c r="RBH69" s="87"/>
      <c r="RBI69" s="87"/>
      <c r="RBJ69" s="87"/>
      <c r="RBK69" s="87"/>
      <c r="RBL69" s="87"/>
      <c r="RBM69" s="87"/>
      <c r="RBN69" s="87"/>
      <c r="RBO69" s="87"/>
      <c r="RBP69" s="87"/>
      <c r="RBQ69" s="87"/>
      <c r="RBR69" s="87"/>
      <c r="RBS69" s="87"/>
      <c r="RBT69" s="87"/>
      <c r="RBU69" s="87"/>
      <c r="RBV69" s="87"/>
      <c r="RBW69" s="87"/>
      <c r="RBX69" s="87"/>
      <c r="RBY69" s="87"/>
      <c r="RBZ69" s="87"/>
      <c r="RCA69" s="87"/>
      <c r="RCB69" s="87"/>
      <c r="RCC69" s="87"/>
      <c r="RCD69" s="87"/>
      <c r="RCE69" s="87"/>
      <c r="RCF69" s="87"/>
      <c r="RCG69" s="87"/>
      <c r="RCH69" s="87"/>
      <c r="RCI69" s="87"/>
      <c r="RCJ69" s="87"/>
      <c r="RCK69" s="87"/>
      <c r="RCL69" s="87"/>
      <c r="RCM69" s="87"/>
      <c r="RCN69" s="87"/>
      <c r="RCO69" s="87"/>
      <c r="RCP69" s="87"/>
      <c r="RCQ69" s="87"/>
      <c r="RCR69" s="87"/>
      <c r="RCS69" s="87"/>
      <c r="RCT69" s="87"/>
      <c r="RCU69" s="87"/>
      <c r="RCV69" s="87"/>
      <c r="RCW69" s="87"/>
      <c r="RCX69" s="87"/>
      <c r="RCY69" s="87"/>
      <c r="RCZ69" s="87"/>
      <c r="RDA69" s="87"/>
      <c r="RDB69" s="87"/>
      <c r="RDC69" s="87"/>
      <c r="RDD69" s="87"/>
      <c r="RDE69" s="87"/>
      <c r="RDF69" s="87"/>
      <c r="RDG69" s="87"/>
      <c r="RDH69" s="87"/>
      <c r="RDI69" s="87"/>
      <c r="RDJ69" s="87"/>
      <c r="RDK69" s="87"/>
      <c r="RDL69" s="87"/>
      <c r="RDM69" s="87"/>
      <c r="RDN69" s="87"/>
      <c r="RDO69" s="87"/>
      <c r="RDP69" s="87"/>
      <c r="RDQ69" s="87"/>
      <c r="RDR69" s="87"/>
      <c r="RDS69" s="87"/>
      <c r="RDT69" s="87"/>
      <c r="RDU69" s="87"/>
      <c r="RDV69" s="87"/>
      <c r="RDW69" s="87"/>
      <c r="RDX69" s="87"/>
      <c r="RDY69" s="87"/>
      <c r="RDZ69" s="87"/>
      <c r="REA69" s="87"/>
      <c r="REB69" s="87"/>
      <c r="REC69" s="87"/>
      <c r="RED69" s="87"/>
      <c r="REE69" s="87"/>
      <c r="REF69" s="87"/>
      <c r="REG69" s="87"/>
      <c r="REH69" s="87"/>
      <c r="REI69" s="87"/>
      <c r="REJ69" s="87"/>
      <c r="REK69" s="87"/>
      <c r="REL69" s="87"/>
      <c r="REM69" s="87"/>
      <c r="REN69" s="87"/>
      <c r="REO69" s="87"/>
      <c r="REP69" s="87"/>
      <c r="REQ69" s="87"/>
      <c r="RER69" s="87"/>
      <c r="RES69" s="87"/>
      <c r="RET69" s="87"/>
      <c r="REU69" s="87"/>
      <c r="REV69" s="87"/>
      <c r="REW69" s="87"/>
      <c r="REX69" s="87"/>
      <c r="REY69" s="87"/>
      <c r="REZ69" s="87"/>
      <c r="RFA69" s="87"/>
      <c r="RFB69" s="87"/>
      <c r="RFC69" s="87"/>
      <c r="RFD69" s="87"/>
      <c r="RFE69" s="87"/>
      <c r="RFF69" s="87"/>
      <c r="RFG69" s="87"/>
      <c r="RFH69" s="87"/>
      <c r="RFI69" s="87"/>
      <c r="RFJ69" s="87"/>
      <c r="RFK69" s="87"/>
      <c r="RFL69" s="87"/>
      <c r="RFM69" s="87"/>
      <c r="RFN69" s="87"/>
      <c r="RFO69" s="87"/>
      <c r="RFP69" s="87"/>
      <c r="RFQ69" s="87"/>
      <c r="RFR69" s="87"/>
      <c r="RFS69" s="87"/>
      <c r="RFT69" s="87"/>
      <c r="RFU69" s="87"/>
      <c r="RFV69" s="87"/>
      <c r="RFW69" s="87"/>
      <c r="RFX69" s="87"/>
      <c r="RFY69" s="87"/>
      <c r="RFZ69" s="87"/>
      <c r="RGA69" s="87"/>
      <c r="RGB69" s="87"/>
      <c r="RGC69" s="87"/>
      <c r="RGD69" s="87"/>
      <c r="RGE69" s="87"/>
      <c r="RGF69" s="87"/>
      <c r="RGG69" s="87"/>
      <c r="RGH69" s="87"/>
      <c r="RGI69" s="87"/>
      <c r="RGJ69" s="87"/>
      <c r="RGK69" s="87"/>
      <c r="RGL69" s="87"/>
      <c r="RGM69" s="87"/>
      <c r="RGN69" s="87"/>
      <c r="RGO69" s="87"/>
      <c r="RGP69" s="87"/>
      <c r="RGQ69" s="87"/>
      <c r="RGR69" s="87"/>
      <c r="RGS69" s="87"/>
      <c r="RGT69" s="87"/>
      <c r="RGU69" s="87"/>
      <c r="RGV69" s="87"/>
      <c r="RGW69" s="87"/>
      <c r="RGX69" s="87"/>
      <c r="RGY69" s="87"/>
      <c r="RGZ69" s="87"/>
      <c r="RHA69" s="87"/>
      <c r="RHB69" s="87"/>
      <c r="RHC69" s="87"/>
      <c r="RHD69" s="87"/>
      <c r="RHE69" s="87"/>
      <c r="RHF69" s="87"/>
      <c r="RHG69" s="87"/>
      <c r="RHH69" s="87"/>
      <c r="RHI69" s="87"/>
      <c r="RHJ69" s="87"/>
      <c r="RHK69" s="87"/>
      <c r="RHL69" s="87"/>
      <c r="RHM69" s="87"/>
      <c r="RHN69" s="87"/>
      <c r="RHO69" s="87"/>
      <c r="RHP69" s="87"/>
      <c r="RHQ69" s="87"/>
      <c r="RHR69" s="87"/>
      <c r="RHS69" s="87"/>
      <c r="RHT69" s="87"/>
      <c r="RHU69" s="87"/>
      <c r="RHV69" s="87"/>
      <c r="RHW69" s="87"/>
      <c r="RHX69" s="87"/>
      <c r="RHY69" s="87"/>
      <c r="RHZ69" s="87"/>
      <c r="RIA69" s="87"/>
      <c r="RIB69" s="87"/>
      <c r="RIC69" s="87"/>
      <c r="RID69" s="87"/>
      <c r="RIE69" s="87"/>
      <c r="RIF69" s="87"/>
      <c r="RIG69" s="87"/>
      <c r="RIH69" s="87"/>
      <c r="RII69" s="87"/>
      <c r="RIJ69" s="87"/>
      <c r="RIK69" s="87"/>
      <c r="RIL69" s="87"/>
      <c r="RIM69" s="87"/>
      <c r="RIN69" s="87"/>
      <c r="RIO69" s="87"/>
      <c r="RIP69" s="87"/>
      <c r="RIQ69" s="87"/>
      <c r="RIR69" s="87"/>
      <c r="RIS69" s="87"/>
      <c r="RIT69" s="87"/>
      <c r="RIU69" s="87"/>
      <c r="RIV69" s="87"/>
      <c r="RIW69" s="87"/>
      <c r="RIX69" s="87"/>
      <c r="RIY69" s="87"/>
      <c r="RIZ69" s="87"/>
      <c r="RJA69" s="87"/>
      <c r="RJB69" s="87"/>
      <c r="RJC69" s="87"/>
      <c r="RJD69" s="87"/>
      <c r="RJE69" s="87"/>
      <c r="RJF69" s="87"/>
      <c r="RJG69" s="87"/>
      <c r="RJH69" s="87"/>
      <c r="RJI69" s="87"/>
      <c r="RJJ69" s="87"/>
      <c r="RJK69" s="87"/>
      <c r="RJL69" s="87"/>
      <c r="RJM69" s="87"/>
      <c r="RJN69" s="87"/>
      <c r="RJO69" s="87"/>
      <c r="RJP69" s="87"/>
      <c r="RJQ69" s="87"/>
      <c r="RJR69" s="87"/>
      <c r="RJS69" s="87"/>
      <c r="RJT69" s="87"/>
      <c r="RJU69" s="87"/>
      <c r="RJV69" s="87"/>
      <c r="RJW69" s="87"/>
      <c r="RJX69" s="87"/>
      <c r="RJY69" s="87"/>
      <c r="RJZ69" s="87"/>
      <c r="RKA69" s="87"/>
      <c r="RKB69" s="87"/>
      <c r="RKC69" s="87"/>
      <c r="RKD69" s="87"/>
      <c r="RKE69" s="87"/>
      <c r="RKF69" s="87"/>
      <c r="RKG69" s="87"/>
      <c r="RKH69" s="87"/>
      <c r="RKI69" s="87"/>
      <c r="RKJ69" s="87"/>
      <c r="RKK69" s="87"/>
      <c r="RKL69" s="87"/>
      <c r="RKM69" s="87"/>
      <c r="RKN69" s="87"/>
      <c r="RKO69" s="87"/>
      <c r="RKP69" s="87"/>
      <c r="RKQ69" s="87"/>
      <c r="RKR69" s="87"/>
      <c r="RKS69" s="87"/>
      <c r="RKT69" s="87"/>
      <c r="RKU69" s="87"/>
      <c r="RKV69" s="87"/>
      <c r="RKW69" s="87"/>
      <c r="RKX69" s="87"/>
      <c r="RKY69" s="87"/>
      <c r="RKZ69" s="87"/>
      <c r="RLA69" s="87"/>
      <c r="RLB69" s="87"/>
      <c r="RLC69" s="87"/>
      <c r="RLD69" s="87"/>
      <c r="RLE69" s="87"/>
      <c r="RLF69" s="87"/>
      <c r="RLG69" s="87"/>
      <c r="RLH69" s="87"/>
      <c r="RLI69" s="87"/>
      <c r="RLJ69" s="87"/>
      <c r="RLK69" s="87"/>
      <c r="RLL69" s="87"/>
      <c r="RLM69" s="87"/>
      <c r="RLN69" s="87"/>
      <c r="RLO69" s="87"/>
      <c r="RLP69" s="87"/>
      <c r="RLQ69" s="87"/>
      <c r="RLR69" s="87"/>
      <c r="RLS69" s="87"/>
      <c r="RLT69" s="87"/>
      <c r="RLU69" s="87"/>
      <c r="RLV69" s="87"/>
      <c r="RLW69" s="87"/>
      <c r="RLX69" s="87"/>
      <c r="RLY69" s="87"/>
      <c r="RLZ69" s="87"/>
      <c r="RMA69" s="87"/>
      <c r="RMB69" s="87"/>
      <c r="RMC69" s="87"/>
      <c r="RMD69" s="87"/>
      <c r="RME69" s="87"/>
      <c r="RMF69" s="87"/>
      <c r="RMG69" s="87"/>
      <c r="RMH69" s="87"/>
      <c r="RMI69" s="87"/>
      <c r="RMJ69" s="87"/>
      <c r="RMK69" s="87"/>
      <c r="RML69" s="87"/>
      <c r="RMM69" s="87"/>
      <c r="RMN69" s="87"/>
      <c r="RMO69" s="87"/>
      <c r="RMP69" s="87"/>
      <c r="RMQ69" s="87"/>
      <c r="RMR69" s="87"/>
      <c r="RMS69" s="87"/>
      <c r="RMT69" s="87"/>
      <c r="RMU69" s="87"/>
      <c r="RMV69" s="87"/>
      <c r="RMW69" s="87"/>
      <c r="RMX69" s="87"/>
      <c r="RMY69" s="87"/>
      <c r="RMZ69" s="87"/>
      <c r="RNA69" s="87"/>
      <c r="RNB69" s="87"/>
      <c r="RNC69" s="87"/>
      <c r="RND69" s="87"/>
      <c r="RNE69" s="87"/>
      <c r="RNF69" s="87"/>
      <c r="RNG69" s="87"/>
      <c r="RNH69" s="87"/>
      <c r="RNI69" s="87"/>
      <c r="RNJ69" s="87"/>
      <c r="RNK69" s="87"/>
      <c r="RNL69" s="87"/>
      <c r="RNM69" s="87"/>
      <c r="RNN69" s="87"/>
      <c r="RNO69" s="87"/>
      <c r="RNP69" s="87"/>
      <c r="RNQ69" s="87"/>
      <c r="RNR69" s="87"/>
      <c r="RNS69" s="87"/>
      <c r="RNT69" s="87"/>
      <c r="RNU69" s="87"/>
      <c r="RNV69" s="87"/>
      <c r="RNW69" s="87"/>
      <c r="RNX69" s="87"/>
      <c r="RNY69" s="87"/>
      <c r="RNZ69" s="87"/>
      <c r="ROA69" s="87"/>
      <c r="ROB69" s="87"/>
      <c r="ROC69" s="87"/>
      <c r="ROD69" s="87"/>
      <c r="ROE69" s="87"/>
      <c r="ROF69" s="87"/>
      <c r="ROG69" s="87"/>
      <c r="ROH69" s="87"/>
      <c r="ROI69" s="87"/>
      <c r="ROJ69" s="87"/>
      <c r="ROK69" s="87"/>
      <c r="ROL69" s="87"/>
      <c r="ROM69" s="87"/>
      <c r="RON69" s="87"/>
      <c r="ROO69" s="87"/>
      <c r="ROP69" s="87"/>
      <c r="ROQ69" s="87"/>
      <c r="ROR69" s="87"/>
      <c r="ROS69" s="87"/>
      <c r="ROT69" s="87"/>
      <c r="ROU69" s="87"/>
      <c r="ROV69" s="87"/>
      <c r="ROW69" s="87"/>
      <c r="ROX69" s="87"/>
      <c r="ROY69" s="87"/>
      <c r="ROZ69" s="87"/>
      <c r="RPA69" s="87"/>
      <c r="RPB69" s="87"/>
      <c r="RPC69" s="87"/>
      <c r="RPD69" s="87"/>
      <c r="RPE69" s="87"/>
      <c r="RPF69" s="87"/>
      <c r="RPG69" s="87"/>
      <c r="RPH69" s="87"/>
      <c r="RPI69" s="87"/>
      <c r="RPJ69" s="87"/>
      <c r="RPK69" s="87"/>
      <c r="RPL69" s="87"/>
      <c r="RPM69" s="87"/>
      <c r="RPN69" s="87"/>
      <c r="RPO69" s="87"/>
      <c r="RPP69" s="87"/>
      <c r="RPQ69" s="87"/>
      <c r="RPR69" s="87"/>
      <c r="RPS69" s="87"/>
      <c r="RPT69" s="87"/>
      <c r="RPU69" s="87"/>
      <c r="RPV69" s="87"/>
      <c r="RPW69" s="87"/>
      <c r="RPX69" s="87"/>
      <c r="RPY69" s="87"/>
      <c r="RPZ69" s="87"/>
      <c r="RQA69" s="87"/>
      <c r="RQB69" s="87"/>
      <c r="RQC69" s="87"/>
      <c r="RQD69" s="87"/>
      <c r="RQE69" s="87"/>
      <c r="RQF69" s="87"/>
      <c r="RQG69" s="87"/>
      <c r="RQH69" s="87"/>
      <c r="RQI69" s="87"/>
      <c r="RQJ69" s="87"/>
      <c r="RQK69" s="87"/>
      <c r="RQL69" s="87"/>
      <c r="RQM69" s="87"/>
      <c r="RQN69" s="87"/>
      <c r="RQO69" s="87"/>
      <c r="RQP69" s="87"/>
      <c r="RQQ69" s="87"/>
      <c r="RQR69" s="87"/>
      <c r="RQS69" s="87"/>
      <c r="RQT69" s="87"/>
      <c r="RQU69" s="87"/>
      <c r="RQV69" s="87"/>
      <c r="RQW69" s="87"/>
      <c r="RQX69" s="87"/>
      <c r="RQY69" s="87"/>
      <c r="RQZ69" s="87"/>
      <c r="RRA69" s="87"/>
      <c r="RRB69" s="87"/>
      <c r="RRC69" s="87"/>
      <c r="RRD69" s="87"/>
      <c r="RRE69" s="87"/>
      <c r="RRF69" s="87"/>
      <c r="RRG69" s="87"/>
      <c r="RRH69" s="87"/>
      <c r="RRI69" s="87"/>
      <c r="RRJ69" s="87"/>
      <c r="RRK69" s="87"/>
      <c r="RRL69" s="87"/>
      <c r="RRM69" s="87"/>
      <c r="RRN69" s="87"/>
      <c r="RRO69" s="87"/>
      <c r="RRP69" s="87"/>
      <c r="RRQ69" s="87"/>
      <c r="RRR69" s="87"/>
      <c r="RRS69" s="87"/>
      <c r="RRT69" s="87"/>
      <c r="RRU69" s="87"/>
      <c r="RRV69" s="87"/>
      <c r="RRW69" s="87"/>
      <c r="RRX69" s="87"/>
      <c r="RRY69" s="87"/>
      <c r="RRZ69" s="87"/>
      <c r="RSA69" s="87"/>
      <c r="RSB69" s="87"/>
      <c r="RSC69" s="87"/>
      <c r="RSD69" s="87"/>
      <c r="RSE69" s="87"/>
      <c r="RSF69" s="87"/>
      <c r="RSG69" s="87"/>
      <c r="RSH69" s="87"/>
      <c r="RSI69" s="87"/>
      <c r="RSJ69" s="87"/>
      <c r="RSK69" s="87"/>
      <c r="RSL69" s="87"/>
      <c r="RSM69" s="87"/>
      <c r="RSN69" s="87"/>
      <c r="RSO69" s="87"/>
      <c r="RSP69" s="87"/>
      <c r="RSQ69" s="87"/>
      <c r="RSR69" s="87"/>
      <c r="RSS69" s="87"/>
      <c r="RST69" s="87"/>
      <c r="RSU69" s="87"/>
      <c r="RSV69" s="87"/>
      <c r="RSW69" s="87"/>
      <c r="RSX69" s="87"/>
      <c r="RSY69" s="87"/>
      <c r="RSZ69" s="87"/>
      <c r="RTA69" s="87"/>
      <c r="RTB69" s="87"/>
      <c r="RTC69" s="87"/>
      <c r="RTD69" s="87"/>
      <c r="RTE69" s="87"/>
      <c r="RTF69" s="87"/>
      <c r="RTG69" s="87"/>
      <c r="RTH69" s="87"/>
      <c r="RTI69" s="87"/>
      <c r="RTJ69" s="87"/>
      <c r="RTK69" s="87"/>
      <c r="RTL69" s="87"/>
      <c r="RTM69" s="87"/>
      <c r="RTN69" s="87"/>
      <c r="RTO69" s="87"/>
      <c r="RTP69" s="87"/>
      <c r="RTQ69" s="87"/>
      <c r="RTR69" s="87"/>
      <c r="RTS69" s="87"/>
      <c r="RTT69" s="87"/>
      <c r="RTU69" s="87"/>
      <c r="RTV69" s="87"/>
      <c r="RTW69" s="87"/>
      <c r="RTX69" s="87"/>
      <c r="RTY69" s="87"/>
      <c r="RTZ69" s="87"/>
      <c r="RUA69" s="87"/>
      <c r="RUB69" s="87"/>
      <c r="RUC69" s="87"/>
      <c r="RUD69" s="87"/>
      <c r="RUE69" s="87"/>
      <c r="RUF69" s="87"/>
      <c r="RUG69" s="87"/>
      <c r="RUH69" s="87"/>
      <c r="RUI69" s="87"/>
      <c r="RUJ69" s="87"/>
      <c r="RUK69" s="87"/>
      <c r="RUL69" s="87"/>
      <c r="RUM69" s="87"/>
      <c r="RUN69" s="87"/>
      <c r="RUO69" s="87"/>
      <c r="RUP69" s="87"/>
      <c r="RUQ69" s="87"/>
      <c r="RUR69" s="87"/>
      <c r="RUS69" s="87"/>
      <c r="RUT69" s="87"/>
      <c r="RUU69" s="87"/>
      <c r="RUV69" s="87"/>
      <c r="RUW69" s="87"/>
      <c r="RUX69" s="87"/>
      <c r="RUY69" s="87"/>
      <c r="RUZ69" s="87"/>
      <c r="RVA69" s="87"/>
      <c r="RVB69" s="87"/>
      <c r="RVC69" s="87"/>
      <c r="RVD69" s="87"/>
      <c r="RVE69" s="87"/>
      <c r="RVF69" s="87"/>
      <c r="RVG69" s="87"/>
      <c r="RVH69" s="87"/>
      <c r="RVI69" s="87"/>
      <c r="RVJ69" s="87"/>
      <c r="RVK69" s="87"/>
      <c r="RVL69" s="87"/>
      <c r="RVM69" s="87"/>
      <c r="RVN69" s="87"/>
      <c r="RVO69" s="87"/>
      <c r="RVP69" s="87"/>
      <c r="RVQ69" s="87"/>
      <c r="RVR69" s="87"/>
      <c r="RVS69" s="87"/>
      <c r="RVT69" s="87"/>
      <c r="RVU69" s="87"/>
      <c r="RVV69" s="87"/>
      <c r="RVW69" s="87"/>
      <c r="RVX69" s="87"/>
      <c r="RVY69" s="87"/>
      <c r="RVZ69" s="87"/>
      <c r="RWA69" s="87"/>
      <c r="RWB69" s="87"/>
      <c r="RWC69" s="87"/>
      <c r="RWD69" s="87"/>
      <c r="RWE69" s="87"/>
      <c r="RWF69" s="87"/>
      <c r="RWG69" s="87"/>
      <c r="RWH69" s="87"/>
      <c r="RWI69" s="87"/>
      <c r="RWJ69" s="87"/>
      <c r="RWK69" s="87"/>
      <c r="RWL69" s="87"/>
      <c r="RWM69" s="87"/>
      <c r="RWN69" s="87"/>
      <c r="RWO69" s="87"/>
      <c r="RWP69" s="87"/>
      <c r="RWQ69" s="87"/>
      <c r="RWR69" s="87"/>
      <c r="RWS69" s="87"/>
      <c r="RWT69" s="87"/>
      <c r="RWU69" s="87"/>
      <c r="RWV69" s="87"/>
      <c r="RWW69" s="87"/>
      <c r="RWX69" s="87"/>
      <c r="RWY69" s="87"/>
      <c r="RWZ69" s="87"/>
      <c r="RXA69" s="87"/>
      <c r="RXB69" s="87"/>
      <c r="RXC69" s="87"/>
      <c r="RXD69" s="87"/>
      <c r="RXE69" s="87"/>
      <c r="RXF69" s="87"/>
      <c r="RXG69" s="87"/>
      <c r="RXH69" s="87"/>
      <c r="RXI69" s="87"/>
      <c r="RXJ69" s="87"/>
      <c r="RXK69" s="87"/>
      <c r="RXL69" s="87"/>
      <c r="RXM69" s="87"/>
      <c r="RXN69" s="87"/>
      <c r="RXO69" s="87"/>
      <c r="RXP69" s="87"/>
      <c r="RXQ69" s="87"/>
      <c r="RXR69" s="87"/>
      <c r="RXS69" s="87"/>
      <c r="RXT69" s="87"/>
      <c r="RXU69" s="87"/>
      <c r="RXV69" s="87"/>
      <c r="RXW69" s="87"/>
      <c r="RXX69" s="87"/>
      <c r="RXY69" s="87"/>
      <c r="RXZ69" s="87"/>
      <c r="RYA69" s="87"/>
      <c r="RYB69" s="87"/>
      <c r="RYC69" s="87"/>
      <c r="RYD69" s="87"/>
      <c r="RYE69" s="87"/>
      <c r="RYF69" s="87"/>
      <c r="RYG69" s="87"/>
      <c r="RYH69" s="87"/>
      <c r="RYI69" s="87"/>
      <c r="RYJ69" s="87"/>
      <c r="RYK69" s="87"/>
      <c r="RYL69" s="87"/>
      <c r="RYM69" s="87"/>
      <c r="RYN69" s="87"/>
      <c r="RYO69" s="87"/>
      <c r="RYP69" s="87"/>
      <c r="RYQ69" s="87"/>
      <c r="RYR69" s="87"/>
      <c r="RYS69" s="87"/>
      <c r="RYT69" s="87"/>
      <c r="RYU69" s="87"/>
      <c r="RYV69" s="87"/>
      <c r="RYW69" s="87"/>
      <c r="RYX69" s="87"/>
      <c r="RYY69" s="87"/>
      <c r="RYZ69" s="87"/>
      <c r="RZA69" s="87"/>
      <c r="RZB69" s="87"/>
      <c r="RZC69" s="87"/>
      <c r="RZD69" s="87"/>
      <c r="RZE69" s="87"/>
      <c r="RZF69" s="87"/>
      <c r="RZG69" s="87"/>
      <c r="RZH69" s="87"/>
      <c r="RZI69" s="87"/>
      <c r="RZJ69" s="87"/>
      <c r="RZK69" s="87"/>
      <c r="RZL69" s="87"/>
      <c r="RZM69" s="87"/>
      <c r="RZN69" s="87"/>
      <c r="RZO69" s="87"/>
      <c r="RZP69" s="87"/>
      <c r="RZQ69" s="87"/>
      <c r="RZR69" s="87"/>
      <c r="RZS69" s="87"/>
      <c r="RZT69" s="87"/>
      <c r="RZU69" s="87"/>
      <c r="RZV69" s="87"/>
      <c r="RZW69" s="87"/>
      <c r="RZX69" s="87"/>
      <c r="RZY69" s="87"/>
      <c r="RZZ69" s="87"/>
      <c r="SAA69" s="87"/>
      <c r="SAB69" s="87"/>
      <c r="SAC69" s="87"/>
      <c r="SAD69" s="87"/>
      <c r="SAE69" s="87"/>
      <c r="SAF69" s="87"/>
      <c r="SAG69" s="87"/>
      <c r="SAH69" s="87"/>
      <c r="SAI69" s="87"/>
      <c r="SAJ69" s="87"/>
      <c r="SAK69" s="87"/>
      <c r="SAL69" s="87"/>
      <c r="SAM69" s="87"/>
      <c r="SAN69" s="87"/>
      <c r="SAO69" s="87"/>
      <c r="SAP69" s="87"/>
      <c r="SAQ69" s="87"/>
      <c r="SAR69" s="87"/>
      <c r="SAS69" s="87"/>
      <c r="SAT69" s="87"/>
      <c r="SAU69" s="87"/>
      <c r="SAV69" s="87"/>
      <c r="SAW69" s="87"/>
      <c r="SAX69" s="87"/>
      <c r="SAY69" s="87"/>
      <c r="SAZ69" s="87"/>
      <c r="SBA69" s="87"/>
      <c r="SBB69" s="87"/>
      <c r="SBC69" s="87"/>
      <c r="SBD69" s="87"/>
      <c r="SBE69" s="87"/>
      <c r="SBF69" s="87"/>
      <c r="SBG69" s="87"/>
      <c r="SBH69" s="87"/>
      <c r="SBI69" s="87"/>
      <c r="SBJ69" s="87"/>
      <c r="SBK69" s="87"/>
      <c r="SBL69" s="87"/>
      <c r="SBM69" s="87"/>
      <c r="SBN69" s="87"/>
      <c r="SBO69" s="87"/>
      <c r="SBP69" s="87"/>
      <c r="SBQ69" s="87"/>
      <c r="SBR69" s="87"/>
      <c r="SBS69" s="87"/>
      <c r="SBT69" s="87"/>
      <c r="SBU69" s="87"/>
      <c r="SBV69" s="87"/>
      <c r="SBW69" s="87"/>
      <c r="SBX69" s="87"/>
      <c r="SBY69" s="87"/>
      <c r="SBZ69" s="87"/>
      <c r="SCA69" s="87"/>
      <c r="SCB69" s="87"/>
      <c r="SCC69" s="87"/>
      <c r="SCD69" s="87"/>
      <c r="SCE69" s="87"/>
      <c r="SCF69" s="87"/>
      <c r="SCG69" s="87"/>
      <c r="SCH69" s="87"/>
      <c r="SCI69" s="87"/>
      <c r="SCJ69" s="87"/>
      <c r="SCK69" s="87"/>
      <c r="SCL69" s="87"/>
      <c r="SCM69" s="87"/>
      <c r="SCN69" s="87"/>
      <c r="SCO69" s="87"/>
      <c r="SCP69" s="87"/>
      <c r="SCQ69" s="87"/>
      <c r="SCR69" s="87"/>
      <c r="SCS69" s="87"/>
      <c r="SCT69" s="87"/>
      <c r="SCU69" s="87"/>
      <c r="SCV69" s="87"/>
      <c r="SCW69" s="87"/>
      <c r="SCX69" s="87"/>
      <c r="SCY69" s="87"/>
      <c r="SCZ69" s="87"/>
      <c r="SDA69" s="87"/>
      <c r="SDB69" s="87"/>
      <c r="SDC69" s="87"/>
      <c r="SDD69" s="87"/>
      <c r="SDE69" s="87"/>
      <c r="SDF69" s="87"/>
      <c r="SDG69" s="87"/>
      <c r="SDH69" s="87"/>
      <c r="SDI69" s="87"/>
      <c r="SDJ69" s="87"/>
      <c r="SDK69" s="87"/>
      <c r="SDL69" s="87"/>
      <c r="SDM69" s="87"/>
      <c r="SDN69" s="87"/>
      <c r="SDO69" s="87"/>
      <c r="SDP69" s="87"/>
      <c r="SDQ69" s="87"/>
      <c r="SDR69" s="87"/>
      <c r="SDS69" s="87"/>
      <c r="SDT69" s="87"/>
      <c r="SDU69" s="87"/>
      <c r="SDV69" s="87"/>
      <c r="SDW69" s="87"/>
      <c r="SDX69" s="87"/>
      <c r="SDY69" s="87"/>
      <c r="SDZ69" s="87"/>
      <c r="SEA69" s="87"/>
      <c r="SEB69" s="87"/>
      <c r="SEC69" s="87"/>
      <c r="SED69" s="87"/>
      <c r="SEE69" s="87"/>
      <c r="SEF69" s="87"/>
      <c r="SEG69" s="87"/>
      <c r="SEH69" s="87"/>
      <c r="SEI69" s="87"/>
      <c r="SEJ69" s="87"/>
      <c r="SEK69" s="87"/>
      <c r="SEL69" s="87"/>
      <c r="SEM69" s="87"/>
      <c r="SEN69" s="87"/>
      <c r="SEO69" s="87"/>
      <c r="SEP69" s="87"/>
      <c r="SEQ69" s="87"/>
      <c r="SER69" s="87"/>
      <c r="SES69" s="87"/>
      <c r="SET69" s="87"/>
      <c r="SEU69" s="87"/>
      <c r="SEV69" s="87"/>
      <c r="SEW69" s="87"/>
      <c r="SEX69" s="87"/>
      <c r="SEY69" s="87"/>
      <c r="SEZ69" s="87"/>
      <c r="SFA69" s="87"/>
      <c r="SFB69" s="87"/>
      <c r="SFC69" s="87"/>
      <c r="SFD69" s="87"/>
      <c r="SFE69" s="87"/>
      <c r="SFF69" s="87"/>
      <c r="SFG69" s="87"/>
      <c r="SFH69" s="87"/>
      <c r="SFI69" s="87"/>
      <c r="SFJ69" s="87"/>
      <c r="SFK69" s="87"/>
      <c r="SFL69" s="87"/>
      <c r="SFM69" s="87"/>
      <c r="SFN69" s="87"/>
      <c r="SFO69" s="87"/>
      <c r="SFP69" s="87"/>
      <c r="SFQ69" s="87"/>
      <c r="SFR69" s="87"/>
      <c r="SFS69" s="87"/>
      <c r="SFT69" s="87"/>
      <c r="SFU69" s="87"/>
      <c r="SFV69" s="87"/>
      <c r="SFW69" s="87"/>
      <c r="SFX69" s="87"/>
      <c r="SFY69" s="87"/>
      <c r="SFZ69" s="87"/>
      <c r="SGA69" s="87"/>
      <c r="SGB69" s="87"/>
      <c r="SGC69" s="87"/>
      <c r="SGD69" s="87"/>
      <c r="SGE69" s="87"/>
      <c r="SGF69" s="87"/>
      <c r="SGG69" s="87"/>
      <c r="SGH69" s="87"/>
      <c r="SGI69" s="87"/>
      <c r="SGJ69" s="87"/>
      <c r="SGK69" s="87"/>
      <c r="SGL69" s="87"/>
      <c r="SGM69" s="87"/>
      <c r="SGN69" s="87"/>
      <c r="SGO69" s="87"/>
      <c r="SGP69" s="87"/>
      <c r="SGQ69" s="87"/>
      <c r="SGR69" s="87"/>
      <c r="SGS69" s="87"/>
      <c r="SGT69" s="87"/>
      <c r="SGU69" s="87"/>
      <c r="SGV69" s="87"/>
      <c r="SGW69" s="87"/>
      <c r="SGX69" s="87"/>
      <c r="SGY69" s="87"/>
      <c r="SGZ69" s="87"/>
      <c r="SHA69" s="87"/>
      <c r="SHB69" s="87"/>
      <c r="SHC69" s="87"/>
      <c r="SHD69" s="87"/>
      <c r="SHE69" s="87"/>
      <c r="SHF69" s="87"/>
      <c r="SHG69" s="87"/>
      <c r="SHH69" s="87"/>
      <c r="SHI69" s="87"/>
      <c r="SHJ69" s="87"/>
      <c r="SHK69" s="87"/>
      <c r="SHL69" s="87"/>
      <c r="SHM69" s="87"/>
      <c r="SHN69" s="87"/>
      <c r="SHO69" s="87"/>
      <c r="SHP69" s="87"/>
      <c r="SHQ69" s="87"/>
      <c r="SHR69" s="87"/>
      <c r="SHS69" s="87"/>
      <c r="SHT69" s="87"/>
      <c r="SHU69" s="87"/>
      <c r="SHV69" s="87"/>
      <c r="SHW69" s="87"/>
      <c r="SHX69" s="87"/>
      <c r="SHY69" s="87"/>
      <c r="SHZ69" s="87"/>
      <c r="SIA69" s="87"/>
      <c r="SIB69" s="87"/>
      <c r="SIC69" s="87"/>
      <c r="SID69" s="87"/>
      <c r="SIE69" s="87"/>
      <c r="SIF69" s="87"/>
      <c r="SIG69" s="87"/>
      <c r="SIH69" s="87"/>
      <c r="SII69" s="87"/>
      <c r="SIJ69" s="87"/>
      <c r="SIK69" s="87"/>
      <c r="SIL69" s="87"/>
      <c r="SIM69" s="87"/>
      <c r="SIN69" s="87"/>
      <c r="SIO69" s="87"/>
      <c r="SIP69" s="87"/>
      <c r="SIQ69" s="87"/>
      <c r="SIR69" s="87"/>
      <c r="SIS69" s="87"/>
      <c r="SIT69" s="87"/>
      <c r="SIU69" s="87"/>
      <c r="SIV69" s="87"/>
      <c r="SIW69" s="87"/>
      <c r="SIX69" s="87"/>
      <c r="SIY69" s="87"/>
      <c r="SIZ69" s="87"/>
      <c r="SJA69" s="87"/>
      <c r="SJB69" s="87"/>
      <c r="SJC69" s="87"/>
      <c r="SJD69" s="87"/>
      <c r="SJE69" s="87"/>
      <c r="SJF69" s="87"/>
      <c r="SJG69" s="87"/>
      <c r="SJH69" s="87"/>
      <c r="SJI69" s="87"/>
      <c r="SJJ69" s="87"/>
      <c r="SJK69" s="87"/>
      <c r="SJL69" s="87"/>
      <c r="SJM69" s="87"/>
      <c r="SJN69" s="87"/>
      <c r="SJO69" s="87"/>
      <c r="SJP69" s="87"/>
      <c r="SJQ69" s="87"/>
      <c r="SJR69" s="87"/>
      <c r="SJS69" s="87"/>
      <c r="SJT69" s="87"/>
      <c r="SJU69" s="87"/>
      <c r="SJV69" s="87"/>
      <c r="SJW69" s="87"/>
      <c r="SJX69" s="87"/>
      <c r="SJY69" s="87"/>
      <c r="SJZ69" s="87"/>
      <c r="SKA69" s="87"/>
      <c r="SKB69" s="87"/>
      <c r="SKC69" s="87"/>
      <c r="SKD69" s="87"/>
      <c r="SKE69" s="87"/>
      <c r="SKF69" s="87"/>
      <c r="SKG69" s="87"/>
      <c r="SKH69" s="87"/>
      <c r="SKI69" s="87"/>
      <c r="SKJ69" s="87"/>
      <c r="SKK69" s="87"/>
      <c r="SKL69" s="87"/>
      <c r="SKM69" s="87"/>
      <c r="SKN69" s="87"/>
      <c r="SKO69" s="87"/>
      <c r="SKP69" s="87"/>
      <c r="SKQ69" s="87"/>
      <c r="SKR69" s="87"/>
      <c r="SKS69" s="87"/>
      <c r="SKT69" s="87"/>
      <c r="SKU69" s="87"/>
      <c r="SKV69" s="87"/>
      <c r="SKW69" s="87"/>
      <c r="SKX69" s="87"/>
      <c r="SKY69" s="87"/>
      <c r="SKZ69" s="87"/>
      <c r="SLA69" s="87"/>
      <c r="SLB69" s="87"/>
      <c r="SLC69" s="87"/>
      <c r="SLD69" s="87"/>
      <c r="SLE69" s="87"/>
      <c r="SLF69" s="87"/>
      <c r="SLG69" s="87"/>
      <c r="SLH69" s="87"/>
      <c r="SLI69" s="87"/>
      <c r="SLJ69" s="87"/>
      <c r="SLK69" s="87"/>
      <c r="SLL69" s="87"/>
      <c r="SLM69" s="87"/>
      <c r="SLN69" s="87"/>
      <c r="SLO69" s="87"/>
      <c r="SLP69" s="87"/>
      <c r="SLQ69" s="87"/>
      <c r="SLR69" s="87"/>
      <c r="SLS69" s="87"/>
      <c r="SLT69" s="87"/>
      <c r="SLU69" s="87"/>
      <c r="SLV69" s="87"/>
      <c r="SLW69" s="87"/>
      <c r="SLX69" s="87"/>
      <c r="SLY69" s="87"/>
      <c r="SLZ69" s="87"/>
      <c r="SMA69" s="87"/>
      <c r="SMB69" s="87"/>
      <c r="SMC69" s="87"/>
      <c r="SMD69" s="87"/>
      <c r="SME69" s="87"/>
      <c r="SMF69" s="87"/>
      <c r="SMG69" s="87"/>
      <c r="SMH69" s="87"/>
      <c r="SMI69" s="87"/>
      <c r="SMJ69" s="87"/>
      <c r="SMK69" s="87"/>
      <c r="SML69" s="87"/>
      <c r="SMM69" s="87"/>
      <c r="SMN69" s="87"/>
      <c r="SMO69" s="87"/>
      <c r="SMP69" s="87"/>
      <c r="SMQ69" s="87"/>
      <c r="SMR69" s="87"/>
      <c r="SMS69" s="87"/>
      <c r="SMT69" s="87"/>
      <c r="SMU69" s="87"/>
      <c r="SMV69" s="87"/>
      <c r="SMW69" s="87"/>
      <c r="SMX69" s="87"/>
      <c r="SMY69" s="87"/>
      <c r="SMZ69" s="87"/>
      <c r="SNA69" s="87"/>
      <c r="SNB69" s="87"/>
      <c r="SNC69" s="87"/>
      <c r="SND69" s="87"/>
      <c r="SNE69" s="87"/>
      <c r="SNF69" s="87"/>
      <c r="SNG69" s="87"/>
      <c r="SNH69" s="87"/>
      <c r="SNI69" s="87"/>
      <c r="SNJ69" s="87"/>
      <c r="SNK69" s="87"/>
      <c r="SNL69" s="87"/>
      <c r="SNM69" s="87"/>
      <c r="SNN69" s="87"/>
      <c r="SNO69" s="87"/>
      <c r="SNP69" s="87"/>
      <c r="SNQ69" s="87"/>
      <c r="SNR69" s="87"/>
      <c r="SNS69" s="87"/>
      <c r="SNT69" s="87"/>
      <c r="SNU69" s="87"/>
      <c r="SNV69" s="87"/>
      <c r="SNW69" s="87"/>
      <c r="SNX69" s="87"/>
      <c r="SNY69" s="87"/>
      <c r="SNZ69" s="87"/>
      <c r="SOA69" s="87"/>
      <c r="SOB69" s="87"/>
      <c r="SOC69" s="87"/>
      <c r="SOD69" s="87"/>
      <c r="SOE69" s="87"/>
      <c r="SOF69" s="87"/>
      <c r="SOG69" s="87"/>
      <c r="SOH69" s="87"/>
      <c r="SOI69" s="87"/>
      <c r="SOJ69" s="87"/>
      <c r="SOK69" s="87"/>
      <c r="SOL69" s="87"/>
      <c r="SOM69" s="87"/>
      <c r="SON69" s="87"/>
      <c r="SOO69" s="87"/>
      <c r="SOP69" s="87"/>
      <c r="SOQ69" s="87"/>
      <c r="SOR69" s="87"/>
      <c r="SOS69" s="87"/>
      <c r="SOT69" s="87"/>
      <c r="SOU69" s="87"/>
      <c r="SOV69" s="87"/>
      <c r="SOW69" s="87"/>
      <c r="SOX69" s="87"/>
      <c r="SOY69" s="87"/>
      <c r="SOZ69" s="87"/>
      <c r="SPA69" s="87"/>
      <c r="SPB69" s="87"/>
      <c r="SPC69" s="87"/>
      <c r="SPD69" s="87"/>
      <c r="SPE69" s="87"/>
      <c r="SPF69" s="87"/>
      <c r="SPG69" s="87"/>
      <c r="SPH69" s="87"/>
      <c r="SPI69" s="87"/>
      <c r="SPJ69" s="87"/>
      <c r="SPK69" s="87"/>
      <c r="SPL69" s="87"/>
      <c r="SPM69" s="87"/>
      <c r="SPN69" s="87"/>
      <c r="SPO69" s="87"/>
      <c r="SPP69" s="87"/>
      <c r="SPQ69" s="87"/>
      <c r="SPR69" s="87"/>
      <c r="SPS69" s="87"/>
      <c r="SPT69" s="87"/>
      <c r="SPU69" s="87"/>
      <c r="SPV69" s="87"/>
      <c r="SPW69" s="87"/>
      <c r="SPX69" s="87"/>
      <c r="SPY69" s="87"/>
      <c r="SPZ69" s="87"/>
      <c r="SQA69" s="87"/>
      <c r="SQB69" s="87"/>
      <c r="SQC69" s="87"/>
      <c r="SQD69" s="87"/>
      <c r="SQE69" s="87"/>
      <c r="SQF69" s="87"/>
      <c r="SQG69" s="87"/>
      <c r="SQH69" s="87"/>
      <c r="SQI69" s="87"/>
      <c r="SQJ69" s="87"/>
      <c r="SQK69" s="87"/>
      <c r="SQL69" s="87"/>
      <c r="SQM69" s="87"/>
      <c r="SQN69" s="87"/>
      <c r="SQO69" s="87"/>
      <c r="SQP69" s="87"/>
      <c r="SQQ69" s="87"/>
      <c r="SQR69" s="87"/>
      <c r="SQS69" s="87"/>
      <c r="SQT69" s="87"/>
      <c r="SQU69" s="87"/>
      <c r="SQV69" s="87"/>
      <c r="SQW69" s="87"/>
      <c r="SQX69" s="87"/>
      <c r="SQY69" s="87"/>
      <c r="SQZ69" s="87"/>
      <c r="SRA69" s="87"/>
      <c r="SRB69" s="87"/>
      <c r="SRC69" s="87"/>
      <c r="SRD69" s="87"/>
      <c r="SRE69" s="87"/>
      <c r="SRF69" s="87"/>
      <c r="SRG69" s="87"/>
      <c r="SRH69" s="87"/>
      <c r="SRI69" s="87"/>
      <c r="SRJ69" s="87"/>
      <c r="SRK69" s="87"/>
      <c r="SRL69" s="87"/>
      <c r="SRM69" s="87"/>
      <c r="SRN69" s="87"/>
      <c r="SRO69" s="87"/>
      <c r="SRP69" s="87"/>
      <c r="SRQ69" s="87"/>
      <c r="SRR69" s="87"/>
      <c r="SRS69" s="87"/>
      <c r="SRT69" s="87"/>
      <c r="SRU69" s="87"/>
      <c r="SRV69" s="87"/>
      <c r="SRW69" s="87"/>
      <c r="SRX69" s="87"/>
      <c r="SRY69" s="87"/>
      <c r="SRZ69" s="87"/>
      <c r="SSA69" s="87"/>
      <c r="SSB69" s="87"/>
      <c r="SSC69" s="87"/>
      <c r="SSD69" s="87"/>
      <c r="SSE69" s="87"/>
      <c r="SSF69" s="87"/>
      <c r="SSG69" s="87"/>
      <c r="SSH69" s="87"/>
      <c r="SSI69" s="87"/>
      <c r="SSJ69" s="87"/>
      <c r="SSK69" s="87"/>
      <c r="SSL69" s="87"/>
      <c r="SSM69" s="87"/>
      <c r="SSN69" s="87"/>
      <c r="SSO69" s="87"/>
      <c r="SSP69" s="87"/>
      <c r="SSQ69" s="87"/>
      <c r="SSR69" s="87"/>
      <c r="SSS69" s="87"/>
      <c r="SST69" s="87"/>
      <c r="SSU69" s="87"/>
      <c r="SSV69" s="87"/>
      <c r="SSW69" s="87"/>
      <c r="SSX69" s="87"/>
      <c r="SSY69" s="87"/>
      <c r="SSZ69" s="87"/>
      <c r="STA69" s="87"/>
      <c r="STB69" s="87"/>
      <c r="STC69" s="87"/>
      <c r="STD69" s="87"/>
      <c r="STE69" s="87"/>
      <c r="STF69" s="87"/>
      <c r="STG69" s="87"/>
      <c r="STH69" s="87"/>
      <c r="STI69" s="87"/>
      <c r="STJ69" s="87"/>
      <c r="STK69" s="87"/>
      <c r="STL69" s="87"/>
      <c r="STM69" s="87"/>
      <c r="STN69" s="87"/>
      <c r="STO69" s="87"/>
      <c r="STP69" s="87"/>
      <c r="STQ69" s="87"/>
      <c r="STR69" s="87"/>
      <c r="STS69" s="87"/>
      <c r="STT69" s="87"/>
      <c r="STU69" s="87"/>
      <c r="STV69" s="87"/>
      <c r="STW69" s="87"/>
      <c r="STX69" s="87"/>
      <c r="STY69" s="87"/>
      <c r="STZ69" s="87"/>
      <c r="SUA69" s="87"/>
      <c r="SUB69" s="87"/>
      <c r="SUC69" s="87"/>
      <c r="SUD69" s="87"/>
      <c r="SUE69" s="87"/>
      <c r="SUF69" s="87"/>
      <c r="SUG69" s="87"/>
      <c r="SUH69" s="87"/>
      <c r="SUI69" s="87"/>
      <c r="SUJ69" s="87"/>
      <c r="SUK69" s="87"/>
      <c r="SUL69" s="87"/>
      <c r="SUM69" s="87"/>
      <c r="SUN69" s="87"/>
      <c r="SUO69" s="87"/>
      <c r="SUP69" s="87"/>
      <c r="SUQ69" s="87"/>
      <c r="SUR69" s="87"/>
      <c r="SUS69" s="87"/>
      <c r="SUT69" s="87"/>
      <c r="SUU69" s="87"/>
      <c r="SUV69" s="87"/>
      <c r="SUW69" s="87"/>
      <c r="SUX69" s="87"/>
      <c r="SUY69" s="87"/>
      <c r="SUZ69" s="87"/>
      <c r="SVA69" s="87"/>
      <c r="SVB69" s="87"/>
      <c r="SVC69" s="87"/>
      <c r="SVD69" s="87"/>
      <c r="SVE69" s="87"/>
      <c r="SVF69" s="87"/>
      <c r="SVG69" s="87"/>
      <c r="SVH69" s="87"/>
      <c r="SVI69" s="87"/>
      <c r="SVJ69" s="87"/>
      <c r="SVK69" s="87"/>
      <c r="SVL69" s="87"/>
      <c r="SVM69" s="87"/>
      <c r="SVN69" s="87"/>
      <c r="SVO69" s="87"/>
      <c r="SVP69" s="87"/>
      <c r="SVQ69" s="87"/>
      <c r="SVR69" s="87"/>
      <c r="SVS69" s="87"/>
      <c r="SVT69" s="87"/>
      <c r="SVU69" s="87"/>
      <c r="SVV69" s="87"/>
      <c r="SVW69" s="87"/>
      <c r="SVX69" s="87"/>
      <c r="SVY69" s="87"/>
      <c r="SVZ69" s="87"/>
      <c r="SWA69" s="87"/>
      <c r="SWB69" s="87"/>
      <c r="SWC69" s="87"/>
      <c r="SWD69" s="87"/>
      <c r="SWE69" s="87"/>
      <c r="SWF69" s="87"/>
      <c r="SWG69" s="87"/>
      <c r="SWH69" s="87"/>
      <c r="SWI69" s="87"/>
      <c r="SWJ69" s="87"/>
      <c r="SWK69" s="87"/>
      <c r="SWL69" s="87"/>
      <c r="SWM69" s="87"/>
      <c r="SWN69" s="87"/>
      <c r="SWO69" s="87"/>
      <c r="SWP69" s="87"/>
      <c r="SWQ69" s="87"/>
      <c r="SWR69" s="87"/>
      <c r="SWS69" s="87"/>
      <c r="SWT69" s="87"/>
      <c r="SWU69" s="87"/>
      <c r="SWV69" s="87"/>
      <c r="SWW69" s="87"/>
      <c r="SWX69" s="87"/>
      <c r="SWY69" s="87"/>
      <c r="SWZ69" s="87"/>
      <c r="SXA69" s="87"/>
      <c r="SXB69" s="87"/>
      <c r="SXC69" s="87"/>
      <c r="SXD69" s="87"/>
      <c r="SXE69" s="87"/>
      <c r="SXF69" s="87"/>
      <c r="SXG69" s="87"/>
      <c r="SXH69" s="87"/>
      <c r="SXI69" s="87"/>
      <c r="SXJ69" s="87"/>
      <c r="SXK69" s="87"/>
      <c r="SXL69" s="87"/>
      <c r="SXM69" s="87"/>
      <c r="SXN69" s="87"/>
      <c r="SXO69" s="87"/>
      <c r="SXP69" s="87"/>
      <c r="SXQ69" s="87"/>
      <c r="SXR69" s="87"/>
      <c r="SXS69" s="87"/>
      <c r="SXT69" s="87"/>
      <c r="SXU69" s="87"/>
      <c r="SXV69" s="87"/>
      <c r="SXW69" s="87"/>
      <c r="SXX69" s="87"/>
      <c r="SXY69" s="87"/>
      <c r="SXZ69" s="87"/>
      <c r="SYA69" s="87"/>
      <c r="SYB69" s="87"/>
      <c r="SYC69" s="87"/>
      <c r="SYD69" s="87"/>
      <c r="SYE69" s="87"/>
      <c r="SYF69" s="87"/>
      <c r="SYG69" s="87"/>
      <c r="SYH69" s="87"/>
      <c r="SYI69" s="87"/>
      <c r="SYJ69" s="87"/>
      <c r="SYK69" s="87"/>
      <c r="SYL69" s="87"/>
      <c r="SYM69" s="87"/>
      <c r="SYN69" s="87"/>
      <c r="SYO69" s="87"/>
      <c r="SYP69" s="87"/>
      <c r="SYQ69" s="87"/>
      <c r="SYR69" s="87"/>
      <c r="SYS69" s="87"/>
      <c r="SYT69" s="87"/>
      <c r="SYU69" s="87"/>
      <c r="SYV69" s="87"/>
      <c r="SYW69" s="87"/>
      <c r="SYX69" s="87"/>
      <c r="SYY69" s="87"/>
      <c r="SYZ69" s="87"/>
      <c r="SZA69" s="87"/>
      <c r="SZB69" s="87"/>
      <c r="SZC69" s="87"/>
      <c r="SZD69" s="87"/>
      <c r="SZE69" s="87"/>
      <c r="SZF69" s="87"/>
      <c r="SZG69" s="87"/>
      <c r="SZH69" s="87"/>
      <c r="SZI69" s="87"/>
      <c r="SZJ69" s="87"/>
      <c r="SZK69" s="87"/>
      <c r="SZL69" s="87"/>
      <c r="SZM69" s="87"/>
      <c r="SZN69" s="87"/>
      <c r="SZO69" s="87"/>
      <c r="SZP69" s="87"/>
      <c r="SZQ69" s="87"/>
      <c r="SZR69" s="87"/>
      <c r="SZS69" s="87"/>
      <c r="SZT69" s="87"/>
      <c r="SZU69" s="87"/>
      <c r="SZV69" s="87"/>
      <c r="SZW69" s="87"/>
      <c r="SZX69" s="87"/>
      <c r="SZY69" s="87"/>
      <c r="SZZ69" s="87"/>
      <c r="TAA69" s="87"/>
      <c r="TAB69" s="87"/>
      <c r="TAC69" s="87"/>
      <c r="TAD69" s="87"/>
      <c r="TAE69" s="87"/>
      <c r="TAF69" s="87"/>
      <c r="TAG69" s="87"/>
      <c r="TAH69" s="87"/>
      <c r="TAI69" s="87"/>
      <c r="TAJ69" s="87"/>
      <c r="TAK69" s="87"/>
      <c r="TAL69" s="87"/>
      <c r="TAM69" s="87"/>
      <c r="TAN69" s="87"/>
      <c r="TAO69" s="87"/>
      <c r="TAP69" s="87"/>
      <c r="TAQ69" s="87"/>
      <c r="TAR69" s="87"/>
      <c r="TAS69" s="87"/>
      <c r="TAT69" s="87"/>
      <c r="TAU69" s="87"/>
      <c r="TAV69" s="87"/>
      <c r="TAW69" s="87"/>
      <c r="TAX69" s="87"/>
      <c r="TAY69" s="87"/>
      <c r="TAZ69" s="87"/>
      <c r="TBA69" s="87"/>
      <c r="TBB69" s="87"/>
      <c r="TBC69" s="87"/>
      <c r="TBD69" s="87"/>
      <c r="TBE69" s="87"/>
      <c r="TBF69" s="87"/>
      <c r="TBG69" s="87"/>
      <c r="TBH69" s="87"/>
      <c r="TBI69" s="87"/>
      <c r="TBJ69" s="87"/>
      <c r="TBK69" s="87"/>
      <c r="TBL69" s="87"/>
      <c r="TBM69" s="87"/>
      <c r="TBN69" s="87"/>
      <c r="TBO69" s="87"/>
      <c r="TBP69" s="87"/>
      <c r="TBQ69" s="87"/>
      <c r="TBR69" s="87"/>
      <c r="TBS69" s="87"/>
      <c r="TBT69" s="87"/>
      <c r="TBU69" s="87"/>
      <c r="TBV69" s="87"/>
      <c r="TBW69" s="87"/>
      <c r="TBX69" s="87"/>
      <c r="TBY69" s="87"/>
      <c r="TBZ69" s="87"/>
      <c r="TCA69" s="87"/>
      <c r="TCB69" s="87"/>
      <c r="TCC69" s="87"/>
      <c r="TCD69" s="87"/>
      <c r="TCE69" s="87"/>
      <c r="TCF69" s="87"/>
      <c r="TCG69" s="87"/>
      <c r="TCH69" s="87"/>
      <c r="TCI69" s="87"/>
      <c r="TCJ69" s="87"/>
      <c r="TCK69" s="87"/>
      <c r="TCL69" s="87"/>
      <c r="TCM69" s="87"/>
      <c r="TCN69" s="87"/>
      <c r="TCO69" s="87"/>
      <c r="TCP69" s="87"/>
      <c r="TCQ69" s="87"/>
      <c r="TCR69" s="87"/>
      <c r="TCS69" s="87"/>
      <c r="TCT69" s="87"/>
      <c r="TCU69" s="87"/>
      <c r="TCV69" s="87"/>
      <c r="TCW69" s="87"/>
      <c r="TCX69" s="87"/>
      <c r="TCY69" s="87"/>
      <c r="TCZ69" s="87"/>
      <c r="TDA69" s="87"/>
      <c r="TDB69" s="87"/>
      <c r="TDC69" s="87"/>
      <c r="TDD69" s="87"/>
      <c r="TDE69" s="87"/>
      <c r="TDF69" s="87"/>
      <c r="TDG69" s="87"/>
      <c r="TDH69" s="87"/>
      <c r="TDI69" s="87"/>
      <c r="TDJ69" s="87"/>
      <c r="TDK69" s="87"/>
      <c r="TDL69" s="87"/>
      <c r="TDM69" s="87"/>
      <c r="TDN69" s="87"/>
      <c r="TDO69" s="87"/>
      <c r="TDP69" s="87"/>
      <c r="TDQ69" s="87"/>
      <c r="TDR69" s="87"/>
      <c r="TDS69" s="87"/>
      <c r="TDT69" s="87"/>
      <c r="TDU69" s="87"/>
      <c r="TDV69" s="87"/>
      <c r="TDW69" s="87"/>
      <c r="TDX69" s="87"/>
      <c r="TDY69" s="87"/>
      <c r="TDZ69" s="87"/>
      <c r="TEA69" s="87"/>
      <c r="TEB69" s="87"/>
      <c r="TEC69" s="87"/>
      <c r="TED69" s="87"/>
      <c r="TEE69" s="87"/>
      <c r="TEF69" s="87"/>
      <c r="TEG69" s="87"/>
      <c r="TEH69" s="87"/>
      <c r="TEI69" s="87"/>
      <c r="TEJ69" s="87"/>
      <c r="TEK69" s="87"/>
      <c r="TEL69" s="87"/>
      <c r="TEM69" s="87"/>
      <c r="TEN69" s="87"/>
      <c r="TEO69" s="87"/>
      <c r="TEP69" s="87"/>
      <c r="TEQ69" s="87"/>
      <c r="TER69" s="87"/>
      <c r="TES69" s="87"/>
      <c r="TET69" s="87"/>
      <c r="TEU69" s="87"/>
      <c r="TEV69" s="87"/>
      <c r="TEW69" s="87"/>
      <c r="TEX69" s="87"/>
      <c r="TEY69" s="87"/>
      <c r="TEZ69" s="87"/>
      <c r="TFA69" s="87"/>
      <c r="TFB69" s="87"/>
      <c r="TFC69" s="87"/>
      <c r="TFD69" s="87"/>
      <c r="TFE69" s="87"/>
      <c r="TFF69" s="87"/>
      <c r="TFG69" s="87"/>
      <c r="TFH69" s="87"/>
      <c r="TFI69" s="87"/>
      <c r="TFJ69" s="87"/>
      <c r="TFK69" s="87"/>
      <c r="TFL69" s="87"/>
      <c r="TFM69" s="87"/>
      <c r="TFN69" s="87"/>
      <c r="TFO69" s="87"/>
      <c r="TFP69" s="87"/>
      <c r="TFQ69" s="87"/>
      <c r="TFR69" s="87"/>
      <c r="TFS69" s="87"/>
      <c r="TFT69" s="87"/>
      <c r="TFU69" s="87"/>
      <c r="TFV69" s="87"/>
      <c r="TFW69" s="87"/>
      <c r="TFX69" s="87"/>
      <c r="TFY69" s="87"/>
      <c r="TFZ69" s="87"/>
      <c r="TGA69" s="87"/>
      <c r="TGB69" s="87"/>
      <c r="TGC69" s="87"/>
      <c r="TGD69" s="87"/>
      <c r="TGE69" s="87"/>
      <c r="TGF69" s="87"/>
      <c r="TGG69" s="87"/>
      <c r="TGH69" s="87"/>
      <c r="TGI69" s="87"/>
      <c r="TGJ69" s="87"/>
      <c r="TGK69" s="87"/>
      <c r="TGL69" s="87"/>
      <c r="TGM69" s="87"/>
      <c r="TGN69" s="87"/>
      <c r="TGO69" s="87"/>
      <c r="TGP69" s="87"/>
      <c r="TGQ69" s="87"/>
      <c r="TGR69" s="87"/>
      <c r="TGS69" s="87"/>
      <c r="TGT69" s="87"/>
      <c r="TGU69" s="87"/>
      <c r="TGV69" s="87"/>
      <c r="TGW69" s="87"/>
      <c r="TGX69" s="87"/>
      <c r="TGY69" s="87"/>
      <c r="TGZ69" s="87"/>
      <c r="THA69" s="87"/>
      <c r="THB69" s="87"/>
      <c r="THC69" s="87"/>
      <c r="THD69" s="87"/>
      <c r="THE69" s="87"/>
      <c r="THF69" s="87"/>
      <c r="THG69" s="87"/>
      <c r="THH69" s="87"/>
      <c r="THI69" s="87"/>
      <c r="THJ69" s="87"/>
      <c r="THK69" s="87"/>
      <c r="THL69" s="87"/>
      <c r="THM69" s="87"/>
      <c r="THN69" s="87"/>
      <c r="THO69" s="87"/>
      <c r="THP69" s="87"/>
      <c r="THQ69" s="87"/>
      <c r="THR69" s="87"/>
      <c r="THS69" s="87"/>
      <c r="THT69" s="87"/>
      <c r="THU69" s="87"/>
      <c r="THV69" s="87"/>
      <c r="THW69" s="87"/>
      <c r="THX69" s="87"/>
      <c r="THY69" s="87"/>
      <c r="THZ69" s="87"/>
      <c r="TIA69" s="87"/>
      <c r="TIB69" s="87"/>
      <c r="TIC69" s="87"/>
      <c r="TID69" s="87"/>
      <c r="TIE69" s="87"/>
      <c r="TIF69" s="87"/>
      <c r="TIG69" s="87"/>
      <c r="TIH69" s="87"/>
      <c r="TII69" s="87"/>
      <c r="TIJ69" s="87"/>
      <c r="TIK69" s="87"/>
      <c r="TIL69" s="87"/>
      <c r="TIM69" s="87"/>
      <c r="TIN69" s="87"/>
      <c r="TIO69" s="87"/>
      <c r="TIP69" s="87"/>
      <c r="TIQ69" s="87"/>
      <c r="TIR69" s="87"/>
      <c r="TIS69" s="87"/>
      <c r="TIT69" s="87"/>
      <c r="TIU69" s="87"/>
      <c r="TIV69" s="87"/>
      <c r="TIW69" s="87"/>
      <c r="TIX69" s="87"/>
      <c r="TIY69" s="87"/>
      <c r="TIZ69" s="87"/>
      <c r="TJA69" s="87"/>
      <c r="TJB69" s="87"/>
      <c r="TJC69" s="87"/>
      <c r="TJD69" s="87"/>
      <c r="TJE69" s="87"/>
      <c r="TJF69" s="87"/>
      <c r="TJG69" s="87"/>
      <c r="TJH69" s="87"/>
      <c r="TJI69" s="87"/>
      <c r="TJJ69" s="87"/>
      <c r="TJK69" s="87"/>
      <c r="TJL69" s="87"/>
      <c r="TJM69" s="87"/>
      <c r="TJN69" s="87"/>
      <c r="TJO69" s="87"/>
      <c r="TJP69" s="87"/>
      <c r="TJQ69" s="87"/>
      <c r="TJR69" s="87"/>
      <c r="TJS69" s="87"/>
      <c r="TJT69" s="87"/>
      <c r="TJU69" s="87"/>
      <c r="TJV69" s="87"/>
      <c r="TJW69" s="87"/>
      <c r="TJX69" s="87"/>
      <c r="TJY69" s="87"/>
      <c r="TJZ69" s="87"/>
      <c r="TKA69" s="87"/>
      <c r="TKB69" s="87"/>
      <c r="TKC69" s="87"/>
      <c r="TKD69" s="87"/>
      <c r="TKE69" s="87"/>
      <c r="TKF69" s="87"/>
      <c r="TKG69" s="87"/>
      <c r="TKH69" s="87"/>
      <c r="TKI69" s="87"/>
      <c r="TKJ69" s="87"/>
      <c r="TKK69" s="87"/>
      <c r="TKL69" s="87"/>
      <c r="TKM69" s="87"/>
      <c r="TKN69" s="87"/>
      <c r="TKO69" s="87"/>
      <c r="TKP69" s="87"/>
      <c r="TKQ69" s="87"/>
      <c r="TKR69" s="87"/>
      <c r="TKS69" s="87"/>
      <c r="TKT69" s="87"/>
      <c r="TKU69" s="87"/>
      <c r="TKV69" s="87"/>
      <c r="TKW69" s="87"/>
      <c r="TKX69" s="87"/>
      <c r="TKY69" s="87"/>
      <c r="TKZ69" s="87"/>
      <c r="TLA69" s="87"/>
      <c r="TLB69" s="87"/>
      <c r="TLC69" s="87"/>
      <c r="TLD69" s="87"/>
      <c r="TLE69" s="87"/>
      <c r="TLF69" s="87"/>
      <c r="TLG69" s="87"/>
      <c r="TLH69" s="87"/>
      <c r="TLI69" s="87"/>
      <c r="TLJ69" s="87"/>
      <c r="TLK69" s="87"/>
      <c r="TLL69" s="87"/>
      <c r="TLM69" s="87"/>
      <c r="TLN69" s="87"/>
      <c r="TLO69" s="87"/>
      <c r="TLP69" s="87"/>
      <c r="TLQ69" s="87"/>
      <c r="TLR69" s="87"/>
      <c r="TLS69" s="87"/>
      <c r="TLT69" s="87"/>
      <c r="TLU69" s="87"/>
      <c r="TLV69" s="87"/>
      <c r="TLW69" s="87"/>
      <c r="TLX69" s="87"/>
      <c r="TLY69" s="87"/>
      <c r="TLZ69" s="87"/>
      <c r="TMA69" s="87"/>
      <c r="TMB69" s="87"/>
      <c r="TMC69" s="87"/>
      <c r="TMD69" s="87"/>
      <c r="TME69" s="87"/>
      <c r="TMF69" s="87"/>
      <c r="TMG69" s="87"/>
      <c r="TMH69" s="87"/>
      <c r="TMI69" s="87"/>
      <c r="TMJ69" s="87"/>
      <c r="TMK69" s="87"/>
      <c r="TML69" s="87"/>
      <c r="TMM69" s="87"/>
      <c r="TMN69" s="87"/>
      <c r="TMO69" s="87"/>
      <c r="TMP69" s="87"/>
      <c r="TMQ69" s="87"/>
      <c r="TMR69" s="87"/>
      <c r="TMS69" s="87"/>
      <c r="TMT69" s="87"/>
      <c r="TMU69" s="87"/>
      <c r="TMV69" s="87"/>
      <c r="TMW69" s="87"/>
      <c r="TMX69" s="87"/>
      <c r="TMY69" s="87"/>
      <c r="TMZ69" s="87"/>
      <c r="TNA69" s="87"/>
      <c r="TNB69" s="87"/>
      <c r="TNC69" s="87"/>
      <c r="TND69" s="87"/>
      <c r="TNE69" s="87"/>
      <c r="TNF69" s="87"/>
      <c r="TNG69" s="87"/>
      <c r="TNH69" s="87"/>
      <c r="TNI69" s="87"/>
      <c r="TNJ69" s="87"/>
      <c r="TNK69" s="87"/>
      <c r="TNL69" s="87"/>
      <c r="TNM69" s="87"/>
      <c r="TNN69" s="87"/>
      <c r="TNO69" s="87"/>
      <c r="TNP69" s="87"/>
      <c r="TNQ69" s="87"/>
      <c r="TNR69" s="87"/>
      <c r="TNS69" s="87"/>
      <c r="TNT69" s="87"/>
      <c r="TNU69" s="87"/>
      <c r="TNV69" s="87"/>
      <c r="TNW69" s="87"/>
      <c r="TNX69" s="87"/>
      <c r="TNY69" s="87"/>
      <c r="TNZ69" s="87"/>
      <c r="TOA69" s="87"/>
      <c r="TOB69" s="87"/>
      <c r="TOC69" s="87"/>
      <c r="TOD69" s="87"/>
      <c r="TOE69" s="87"/>
      <c r="TOF69" s="87"/>
      <c r="TOG69" s="87"/>
      <c r="TOH69" s="87"/>
      <c r="TOI69" s="87"/>
      <c r="TOJ69" s="87"/>
      <c r="TOK69" s="87"/>
      <c r="TOL69" s="87"/>
      <c r="TOM69" s="87"/>
      <c r="TON69" s="87"/>
      <c r="TOO69" s="87"/>
      <c r="TOP69" s="87"/>
      <c r="TOQ69" s="87"/>
      <c r="TOR69" s="87"/>
      <c r="TOS69" s="87"/>
      <c r="TOT69" s="87"/>
      <c r="TOU69" s="87"/>
      <c r="TOV69" s="87"/>
      <c r="TOW69" s="87"/>
      <c r="TOX69" s="87"/>
      <c r="TOY69" s="87"/>
      <c r="TOZ69" s="87"/>
      <c r="TPA69" s="87"/>
      <c r="TPB69" s="87"/>
      <c r="TPC69" s="87"/>
      <c r="TPD69" s="87"/>
      <c r="TPE69" s="87"/>
      <c r="TPF69" s="87"/>
      <c r="TPG69" s="87"/>
      <c r="TPH69" s="87"/>
      <c r="TPI69" s="87"/>
      <c r="TPJ69" s="87"/>
      <c r="TPK69" s="87"/>
      <c r="TPL69" s="87"/>
      <c r="TPM69" s="87"/>
      <c r="TPN69" s="87"/>
      <c r="TPO69" s="87"/>
      <c r="TPP69" s="87"/>
      <c r="TPQ69" s="87"/>
      <c r="TPR69" s="87"/>
      <c r="TPS69" s="87"/>
      <c r="TPT69" s="87"/>
      <c r="TPU69" s="87"/>
      <c r="TPV69" s="87"/>
      <c r="TPW69" s="87"/>
      <c r="TPX69" s="87"/>
      <c r="TPY69" s="87"/>
      <c r="TPZ69" s="87"/>
      <c r="TQA69" s="87"/>
      <c r="TQB69" s="87"/>
      <c r="TQC69" s="87"/>
      <c r="TQD69" s="87"/>
      <c r="TQE69" s="87"/>
      <c r="TQF69" s="87"/>
      <c r="TQG69" s="87"/>
      <c r="TQH69" s="87"/>
      <c r="TQI69" s="87"/>
      <c r="TQJ69" s="87"/>
      <c r="TQK69" s="87"/>
      <c r="TQL69" s="87"/>
      <c r="TQM69" s="87"/>
      <c r="TQN69" s="87"/>
      <c r="TQO69" s="87"/>
      <c r="TQP69" s="87"/>
      <c r="TQQ69" s="87"/>
      <c r="TQR69" s="87"/>
      <c r="TQS69" s="87"/>
      <c r="TQT69" s="87"/>
      <c r="TQU69" s="87"/>
      <c r="TQV69" s="87"/>
      <c r="TQW69" s="87"/>
      <c r="TQX69" s="87"/>
      <c r="TQY69" s="87"/>
      <c r="TQZ69" s="87"/>
      <c r="TRA69" s="87"/>
      <c r="TRB69" s="87"/>
      <c r="TRC69" s="87"/>
      <c r="TRD69" s="87"/>
      <c r="TRE69" s="87"/>
      <c r="TRF69" s="87"/>
      <c r="TRG69" s="87"/>
      <c r="TRH69" s="87"/>
      <c r="TRI69" s="87"/>
      <c r="TRJ69" s="87"/>
      <c r="TRK69" s="87"/>
      <c r="TRL69" s="87"/>
      <c r="TRM69" s="87"/>
      <c r="TRN69" s="87"/>
      <c r="TRO69" s="87"/>
      <c r="TRP69" s="87"/>
      <c r="TRQ69" s="87"/>
      <c r="TRR69" s="87"/>
      <c r="TRS69" s="87"/>
      <c r="TRT69" s="87"/>
      <c r="TRU69" s="87"/>
      <c r="TRV69" s="87"/>
      <c r="TRW69" s="87"/>
      <c r="TRX69" s="87"/>
      <c r="TRY69" s="87"/>
      <c r="TRZ69" s="87"/>
      <c r="TSA69" s="87"/>
      <c r="TSB69" s="87"/>
      <c r="TSC69" s="87"/>
      <c r="TSD69" s="87"/>
      <c r="TSE69" s="87"/>
      <c r="TSF69" s="87"/>
      <c r="TSG69" s="87"/>
      <c r="TSH69" s="87"/>
      <c r="TSI69" s="87"/>
      <c r="TSJ69" s="87"/>
      <c r="TSK69" s="87"/>
      <c r="TSL69" s="87"/>
      <c r="TSM69" s="87"/>
      <c r="TSN69" s="87"/>
      <c r="TSO69" s="87"/>
      <c r="TSP69" s="87"/>
      <c r="TSQ69" s="87"/>
      <c r="TSR69" s="87"/>
      <c r="TSS69" s="87"/>
      <c r="TST69" s="87"/>
      <c r="TSU69" s="87"/>
      <c r="TSV69" s="87"/>
      <c r="TSW69" s="87"/>
      <c r="TSX69" s="87"/>
      <c r="TSY69" s="87"/>
      <c r="TSZ69" s="87"/>
      <c r="TTA69" s="87"/>
      <c r="TTB69" s="87"/>
      <c r="TTC69" s="87"/>
      <c r="TTD69" s="87"/>
      <c r="TTE69" s="87"/>
      <c r="TTF69" s="87"/>
      <c r="TTG69" s="87"/>
      <c r="TTH69" s="87"/>
      <c r="TTI69" s="87"/>
      <c r="TTJ69" s="87"/>
      <c r="TTK69" s="87"/>
      <c r="TTL69" s="87"/>
      <c r="TTM69" s="87"/>
      <c r="TTN69" s="87"/>
      <c r="TTO69" s="87"/>
      <c r="TTP69" s="87"/>
      <c r="TTQ69" s="87"/>
      <c r="TTR69" s="87"/>
      <c r="TTS69" s="87"/>
      <c r="TTT69" s="87"/>
      <c r="TTU69" s="87"/>
      <c r="TTV69" s="87"/>
      <c r="TTW69" s="87"/>
      <c r="TTX69" s="87"/>
      <c r="TTY69" s="87"/>
      <c r="TTZ69" s="87"/>
      <c r="TUA69" s="87"/>
      <c r="TUB69" s="87"/>
      <c r="TUC69" s="87"/>
      <c r="TUD69" s="87"/>
      <c r="TUE69" s="87"/>
      <c r="TUF69" s="87"/>
      <c r="TUG69" s="87"/>
      <c r="TUH69" s="87"/>
      <c r="TUI69" s="87"/>
      <c r="TUJ69" s="87"/>
      <c r="TUK69" s="87"/>
      <c r="TUL69" s="87"/>
      <c r="TUM69" s="87"/>
      <c r="TUN69" s="87"/>
      <c r="TUO69" s="87"/>
      <c r="TUP69" s="87"/>
      <c r="TUQ69" s="87"/>
      <c r="TUR69" s="87"/>
      <c r="TUS69" s="87"/>
      <c r="TUT69" s="87"/>
      <c r="TUU69" s="87"/>
      <c r="TUV69" s="87"/>
      <c r="TUW69" s="87"/>
      <c r="TUX69" s="87"/>
      <c r="TUY69" s="87"/>
      <c r="TUZ69" s="87"/>
      <c r="TVA69" s="87"/>
      <c r="TVB69" s="87"/>
      <c r="TVC69" s="87"/>
      <c r="TVD69" s="87"/>
      <c r="TVE69" s="87"/>
      <c r="TVF69" s="87"/>
      <c r="TVG69" s="87"/>
      <c r="TVH69" s="87"/>
      <c r="TVI69" s="87"/>
      <c r="TVJ69" s="87"/>
      <c r="TVK69" s="87"/>
      <c r="TVL69" s="87"/>
      <c r="TVM69" s="87"/>
      <c r="TVN69" s="87"/>
      <c r="TVO69" s="87"/>
      <c r="TVP69" s="87"/>
      <c r="TVQ69" s="87"/>
      <c r="TVR69" s="87"/>
      <c r="TVS69" s="87"/>
      <c r="TVT69" s="87"/>
      <c r="TVU69" s="87"/>
      <c r="TVV69" s="87"/>
      <c r="TVW69" s="87"/>
      <c r="TVX69" s="87"/>
      <c r="TVY69" s="87"/>
      <c r="TVZ69" s="87"/>
      <c r="TWA69" s="87"/>
      <c r="TWB69" s="87"/>
      <c r="TWC69" s="87"/>
      <c r="TWD69" s="87"/>
      <c r="TWE69" s="87"/>
      <c r="TWF69" s="87"/>
      <c r="TWG69" s="87"/>
      <c r="TWH69" s="87"/>
      <c r="TWI69" s="87"/>
      <c r="TWJ69" s="87"/>
      <c r="TWK69" s="87"/>
      <c r="TWL69" s="87"/>
      <c r="TWM69" s="87"/>
      <c r="TWN69" s="87"/>
      <c r="TWO69" s="87"/>
      <c r="TWP69" s="87"/>
      <c r="TWQ69" s="87"/>
      <c r="TWR69" s="87"/>
      <c r="TWS69" s="87"/>
      <c r="TWT69" s="87"/>
      <c r="TWU69" s="87"/>
      <c r="TWV69" s="87"/>
      <c r="TWW69" s="87"/>
      <c r="TWX69" s="87"/>
      <c r="TWY69" s="87"/>
      <c r="TWZ69" s="87"/>
      <c r="TXA69" s="87"/>
      <c r="TXB69" s="87"/>
      <c r="TXC69" s="87"/>
      <c r="TXD69" s="87"/>
      <c r="TXE69" s="87"/>
      <c r="TXF69" s="87"/>
      <c r="TXG69" s="87"/>
      <c r="TXH69" s="87"/>
      <c r="TXI69" s="87"/>
      <c r="TXJ69" s="87"/>
      <c r="TXK69" s="87"/>
      <c r="TXL69" s="87"/>
      <c r="TXM69" s="87"/>
      <c r="TXN69" s="87"/>
      <c r="TXO69" s="87"/>
      <c r="TXP69" s="87"/>
      <c r="TXQ69" s="87"/>
      <c r="TXR69" s="87"/>
      <c r="TXS69" s="87"/>
      <c r="TXT69" s="87"/>
      <c r="TXU69" s="87"/>
      <c r="TXV69" s="87"/>
      <c r="TXW69" s="87"/>
      <c r="TXX69" s="87"/>
      <c r="TXY69" s="87"/>
      <c r="TXZ69" s="87"/>
      <c r="TYA69" s="87"/>
      <c r="TYB69" s="87"/>
      <c r="TYC69" s="87"/>
      <c r="TYD69" s="87"/>
      <c r="TYE69" s="87"/>
      <c r="TYF69" s="87"/>
      <c r="TYG69" s="87"/>
      <c r="TYH69" s="87"/>
      <c r="TYI69" s="87"/>
      <c r="TYJ69" s="87"/>
      <c r="TYK69" s="87"/>
      <c r="TYL69" s="87"/>
      <c r="TYM69" s="87"/>
      <c r="TYN69" s="87"/>
      <c r="TYO69" s="87"/>
      <c r="TYP69" s="87"/>
      <c r="TYQ69" s="87"/>
      <c r="TYR69" s="87"/>
      <c r="TYS69" s="87"/>
      <c r="TYT69" s="87"/>
      <c r="TYU69" s="87"/>
      <c r="TYV69" s="87"/>
      <c r="TYW69" s="87"/>
      <c r="TYX69" s="87"/>
      <c r="TYY69" s="87"/>
      <c r="TYZ69" s="87"/>
      <c r="TZA69" s="87"/>
      <c r="TZB69" s="87"/>
      <c r="TZC69" s="87"/>
      <c r="TZD69" s="87"/>
      <c r="TZE69" s="87"/>
      <c r="TZF69" s="87"/>
      <c r="TZG69" s="87"/>
      <c r="TZH69" s="87"/>
      <c r="TZI69" s="87"/>
      <c r="TZJ69" s="87"/>
      <c r="TZK69" s="87"/>
      <c r="TZL69" s="87"/>
      <c r="TZM69" s="87"/>
      <c r="TZN69" s="87"/>
      <c r="TZO69" s="87"/>
      <c r="TZP69" s="87"/>
      <c r="TZQ69" s="87"/>
      <c r="TZR69" s="87"/>
      <c r="TZS69" s="87"/>
      <c r="TZT69" s="87"/>
      <c r="TZU69" s="87"/>
      <c r="TZV69" s="87"/>
      <c r="TZW69" s="87"/>
      <c r="TZX69" s="87"/>
      <c r="TZY69" s="87"/>
      <c r="TZZ69" s="87"/>
      <c r="UAA69" s="87"/>
      <c r="UAB69" s="87"/>
      <c r="UAC69" s="87"/>
      <c r="UAD69" s="87"/>
      <c r="UAE69" s="87"/>
      <c r="UAF69" s="87"/>
      <c r="UAG69" s="87"/>
      <c r="UAH69" s="87"/>
      <c r="UAI69" s="87"/>
      <c r="UAJ69" s="87"/>
      <c r="UAK69" s="87"/>
      <c r="UAL69" s="87"/>
      <c r="UAM69" s="87"/>
      <c r="UAN69" s="87"/>
      <c r="UAO69" s="87"/>
      <c r="UAP69" s="87"/>
      <c r="UAQ69" s="87"/>
      <c r="UAR69" s="87"/>
      <c r="UAS69" s="87"/>
      <c r="UAT69" s="87"/>
      <c r="UAU69" s="87"/>
      <c r="UAV69" s="87"/>
      <c r="UAW69" s="87"/>
      <c r="UAX69" s="87"/>
      <c r="UAY69" s="87"/>
      <c r="UAZ69" s="87"/>
      <c r="UBA69" s="87"/>
      <c r="UBB69" s="87"/>
      <c r="UBC69" s="87"/>
      <c r="UBD69" s="87"/>
      <c r="UBE69" s="87"/>
      <c r="UBF69" s="87"/>
      <c r="UBG69" s="87"/>
      <c r="UBH69" s="87"/>
      <c r="UBI69" s="87"/>
      <c r="UBJ69" s="87"/>
      <c r="UBK69" s="87"/>
      <c r="UBL69" s="87"/>
      <c r="UBM69" s="87"/>
      <c r="UBN69" s="87"/>
      <c r="UBO69" s="87"/>
      <c r="UBP69" s="87"/>
      <c r="UBQ69" s="87"/>
      <c r="UBR69" s="87"/>
      <c r="UBS69" s="87"/>
      <c r="UBT69" s="87"/>
      <c r="UBU69" s="87"/>
      <c r="UBV69" s="87"/>
      <c r="UBW69" s="87"/>
      <c r="UBX69" s="87"/>
      <c r="UBY69" s="87"/>
      <c r="UBZ69" s="87"/>
      <c r="UCA69" s="87"/>
      <c r="UCB69" s="87"/>
      <c r="UCC69" s="87"/>
      <c r="UCD69" s="87"/>
      <c r="UCE69" s="87"/>
      <c r="UCF69" s="87"/>
      <c r="UCG69" s="87"/>
      <c r="UCH69" s="87"/>
      <c r="UCI69" s="87"/>
      <c r="UCJ69" s="87"/>
      <c r="UCK69" s="87"/>
      <c r="UCL69" s="87"/>
      <c r="UCM69" s="87"/>
      <c r="UCN69" s="87"/>
      <c r="UCO69" s="87"/>
      <c r="UCP69" s="87"/>
      <c r="UCQ69" s="87"/>
      <c r="UCR69" s="87"/>
      <c r="UCS69" s="87"/>
      <c r="UCT69" s="87"/>
      <c r="UCU69" s="87"/>
      <c r="UCV69" s="87"/>
      <c r="UCW69" s="87"/>
      <c r="UCX69" s="87"/>
      <c r="UCY69" s="87"/>
      <c r="UCZ69" s="87"/>
      <c r="UDA69" s="87"/>
      <c r="UDB69" s="87"/>
      <c r="UDC69" s="87"/>
      <c r="UDD69" s="87"/>
      <c r="UDE69" s="87"/>
      <c r="UDF69" s="87"/>
      <c r="UDG69" s="87"/>
      <c r="UDH69" s="87"/>
      <c r="UDI69" s="87"/>
      <c r="UDJ69" s="87"/>
      <c r="UDK69" s="87"/>
      <c r="UDL69" s="87"/>
      <c r="UDM69" s="87"/>
      <c r="UDN69" s="87"/>
      <c r="UDO69" s="87"/>
      <c r="UDP69" s="87"/>
      <c r="UDQ69" s="87"/>
      <c r="UDR69" s="87"/>
      <c r="UDS69" s="87"/>
      <c r="UDT69" s="87"/>
      <c r="UDU69" s="87"/>
      <c r="UDV69" s="87"/>
      <c r="UDW69" s="87"/>
      <c r="UDX69" s="87"/>
      <c r="UDY69" s="87"/>
      <c r="UDZ69" s="87"/>
      <c r="UEA69" s="87"/>
      <c r="UEB69" s="87"/>
      <c r="UEC69" s="87"/>
      <c r="UED69" s="87"/>
      <c r="UEE69" s="87"/>
      <c r="UEF69" s="87"/>
      <c r="UEG69" s="87"/>
      <c r="UEH69" s="87"/>
      <c r="UEI69" s="87"/>
      <c r="UEJ69" s="87"/>
      <c r="UEK69" s="87"/>
      <c r="UEL69" s="87"/>
      <c r="UEM69" s="87"/>
      <c r="UEN69" s="87"/>
      <c r="UEO69" s="87"/>
      <c r="UEP69" s="87"/>
      <c r="UEQ69" s="87"/>
      <c r="UER69" s="87"/>
      <c r="UES69" s="87"/>
      <c r="UET69" s="87"/>
      <c r="UEU69" s="87"/>
      <c r="UEV69" s="87"/>
      <c r="UEW69" s="87"/>
      <c r="UEX69" s="87"/>
      <c r="UEY69" s="87"/>
      <c r="UEZ69" s="87"/>
      <c r="UFA69" s="87"/>
      <c r="UFB69" s="87"/>
      <c r="UFC69" s="87"/>
      <c r="UFD69" s="87"/>
      <c r="UFE69" s="87"/>
      <c r="UFF69" s="87"/>
      <c r="UFG69" s="87"/>
      <c r="UFH69" s="87"/>
      <c r="UFI69" s="87"/>
      <c r="UFJ69" s="87"/>
      <c r="UFK69" s="87"/>
      <c r="UFL69" s="87"/>
      <c r="UFM69" s="87"/>
      <c r="UFN69" s="87"/>
      <c r="UFO69" s="87"/>
      <c r="UFP69" s="87"/>
      <c r="UFQ69" s="87"/>
      <c r="UFR69" s="87"/>
      <c r="UFS69" s="87"/>
      <c r="UFT69" s="87"/>
      <c r="UFU69" s="87"/>
      <c r="UFV69" s="87"/>
      <c r="UFW69" s="87"/>
      <c r="UFX69" s="87"/>
      <c r="UFY69" s="87"/>
      <c r="UFZ69" s="87"/>
      <c r="UGA69" s="87"/>
      <c r="UGB69" s="87"/>
      <c r="UGC69" s="87"/>
      <c r="UGD69" s="87"/>
      <c r="UGE69" s="87"/>
      <c r="UGF69" s="87"/>
      <c r="UGG69" s="87"/>
      <c r="UGH69" s="87"/>
      <c r="UGI69" s="87"/>
      <c r="UGJ69" s="87"/>
      <c r="UGK69" s="87"/>
      <c r="UGL69" s="87"/>
      <c r="UGM69" s="87"/>
      <c r="UGN69" s="87"/>
      <c r="UGO69" s="87"/>
      <c r="UGP69" s="87"/>
      <c r="UGQ69" s="87"/>
      <c r="UGR69" s="87"/>
      <c r="UGS69" s="87"/>
      <c r="UGT69" s="87"/>
      <c r="UGU69" s="87"/>
      <c r="UGV69" s="87"/>
      <c r="UGW69" s="87"/>
      <c r="UGX69" s="87"/>
      <c r="UGY69" s="87"/>
      <c r="UGZ69" s="87"/>
      <c r="UHA69" s="87"/>
      <c r="UHB69" s="87"/>
      <c r="UHC69" s="87"/>
      <c r="UHD69" s="87"/>
      <c r="UHE69" s="87"/>
      <c r="UHF69" s="87"/>
      <c r="UHG69" s="87"/>
      <c r="UHH69" s="87"/>
      <c r="UHI69" s="87"/>
      <c r="UHJ69" s="87"/>
      <c r="UHK69" s="87"/>
      <c r="UHL69" s="87"/>
      <c r="UHM69" s="87"/>
      <c r="UHN69" s="87"/>
      <c r="UHO69" s="87"/>
      <c r="UHP69" s="87"/>
      <c r="UHQ69" s="87"/>
      <c r="UHR69" s="87"/>
      <c r="UHS69" s="87"/>
      <c r="UHT69" s="87"/>
      <c r="UHU69" s="87"/>
      <c r="UHV69" s="87"/>
      <c r="UHW69" s="87"/>
      <c r="UHX69" s="87"/>
      <c r="UHY69" s="87"/>
      <c r="UHZ69" s="87"/>
      <c r="UIA69" s="87"/>
      <c r="UIB69" s="87"/>
      <c r="UIC69" s="87"/>
      <c r="UID69" s="87"/>
      <c r="UIE69" s="87"/>
      <c r="UIF69" s="87"/>
      <c r="UIG69" s="87"/>
      <c r="UIH69" s="87"/>
      <c r="UII69" s="87"/>
      <c r="UIJ69" s="87"/>
      <c r="UIK69" s="87"/>
      <c r="UIL69" s="87"/>
      <c r="UIM69" s="87"/>
      <c r="UIN69" s="87"/>
      <c r="UIO69" s="87"/>
      <c r="UIP69" s="87"/>
      <c r="UIQ69" s="87"/>
      <c r="UIR69" s="87"/>
      <c r="UIS69" s="87"/>
      <c r="UIT69" s="87"/>
      <c r="UIU69" s="87"/>
      <c r="UIV69" s="87"/>
      <c r="UIW69" s="87"/>
      <c r="UIX69" s="87"/>
      <c r="UIY69" s="87"/>
      <c r="UIZ69" s="87"/>
      <c r="UJA69" s="87"/>
      <c r="UJB69" s="87"/>
      <c r="UJC69" s="87"/>
      <c r="UJD69" s="87"/>
      <c r="UJE69" s="87"/>
      <c r="UJF69" s="87"/>
      <c r="UJG69" s="87"/>
      <c r="UJH69" s="87"/>
      <c r="UJI69" s="87"/>
      <c r="UJJ69" s="87"/>
      <c r="UJK69" s="87"/>
      <c r="UJL69" s="87"/>
      <c r="UJM69" s="87"/>
      <c r="UJN69" s="87"/>
      <c r="UJO69" s="87"/>
      <c r="UJP69" s="87"/>
      <c r="UJQ69" s="87"/>
      <c r="UJR69" s="87"/>
      <c r="UJS69" s="87"/>
      <c r="UJT69" s="87"/>
      <c r="UJU69" s="87"/>
      <c r="UJV69" s="87"/>
      <c r="UJW69" s="87"/>
      <c r="UJX69" s="87"/>
      <c r="UJY69" s="87"/>
      <c r="UJZ69" s="87"/>
      <c r="UKA69" s="87"/>
      <c r="UKB69" s="87"/>
      <c r="UKC69" s="87"/>
      <c r="UKD69" s="87"/>
      <c r="UKE69" s="87"/>
      <c r="UKF69" s="87"/>
      <c r="UKG69" s="87"/>
      <c r="UKH69" s="87"/>
      <c r="UKI69" s="87"/>
      <c r="UKJ69" s="87"/>
      <c r="UKK69" s="87"/>
      <c r="UKL69" s="87"/>
      <c r="UKM69" s="87"/>
      <c r="UKN69" s="87"/>
      <c r="UKO69" s="87"/>
      <c r="UKP69" s="87"/>
      <c r="UKQ69" s="87"/>
      <c r="UKR69" s="87"/>
      <c r="UKS69" s="87"/>
      <c r="UKT69" s="87"/>
      <c r="UKU69" s="87"/>
      <c r="UKV69" s="87"/>
      <c r="UKW69" s="87"/>
      <c r="UKX69" s="87"/>
      <c r="UKY69" s="87"/>
      <c r="UKZ69" s="87"/>
      <c r="ULA69" s="87"/>
      <c r="ULB69" s="87"/>
      <c r="ULC69" s="87"/>
      <c r="ULD69" s="87"/>
      <c r="ULE69" s="87"/>
      <c r="ULF69" s="87"/>
      <c r="ULG69" s="87"/>
      <c r="ULH69" s="87"/>
      <c r="ULI69" s="87"/>
      <c r="ULJ69" s="87"/>
      <c r="ULK69" s="87"/>
      <c r="ULL69" s="87"/>
      <c r="ULM69" s="87"/>
      <c r="ULN69" s="87"/>
      <c r="ULO69" s="87"/>
      <c r="ULP69" s="87"/>
      <c r="ULQ69" s="87"/>
      <c r="ULR69" s="87"/>
      <c r="ULS69" s="87"/>
      <c r="ULT69" s="87"/>
      <c r="ULU69" s="87"/>
      <c r="ULV69" s="87"/>
      <c r="ULW69" s="87"/>
      <c r="ULX69" s="87"/>
      <c r="ULY69" s="87"/>
      <c r="ULZ69" s="87"/>
      <c r="UMA69" s="87"/>
      <c r="UMB69" s="87"/>
      <c r="UMC69" s="87"/>
      <c r="UMD69" s="87"/>
      <c r="UME69" s="87"/>
      <c r="UMF69" s="87"/>
      <c r="UMG69" s="87"/>
      <c r="UMH69" s="87"/>
      <c r="UMI69" s="87"/>
      <c r="UMJ69" s="87"/>
      <c r="UMK69" s="87"/>
      <c r="UML69" s="87"/>
      <c r="UMM69" s="87"/>
      <c r="UMN69" s="87"/>
      <c r="UMO69" s="87"/>
      <c r="UMP69" s="87"/>
      <c r="UMQ69" s="87"/>
      <c r="UMR69" s="87"/>
      <c r="UMS69" s="87"/>
      <c r="UMT69" s="87"/>
      <c r="UMU69" s="87"/>
      <c r="UMV69" s="87"/>
      <c r="UMW69" s="87"/>
      <c r="UMX69" s="87"/>
      <c r="UMY69" s="87"/>
      <c r="UMZ69" s="87"/>
      <c r="UNA69" s="87"/>
      <c r="UNB69" s="87"/>
      <c r="UNC69" s="87"/>
      <c r="UND69" s="87"/>
      <c r="UNE69" s="87"/>
      <c r="UNF69" s="87"/>
      <c r="UNG69" s="87"/>
      <c r="UNH69" s="87"/>
      <c r="UNI69" s="87"/>
      <c r="UNJ69" s="87"/>
      <c r="UNK69" s="87"/>
      <c r="UNL69" s="87"/>
      <c r="UNM69" s="87"/>
      <c r="UNN69" s="87"/>
      <c r="UNO69" s="87"/>
      <c r="UNP69" s="87"/>
      <c r="UNQ69" s="87"/>
      <c r="UNR69" s="87"/>
      <c r="UNS69" s="87"/>
      <c r="UNT69" s="87"/>
      <c r="UNU69" s="87"/>
      <c r="UNV69" s="87"/>
      <c r="UNW69" s="87"/>
      <c r="UNX69" s="87"/>
      <c r="UNY69" s="87"/>
      <c r="UNZ69" s="87"/>
      <c r="UOA69" s="87"/>
      <c r="UOB69" s="87"/>
      <c r="UOC69" s="87"/>
      <c r="UOD69" s="87"/>
      <c r="UOE69" s="87"/>
      <c r="UOF69" s="87"/>
      <c r="UOG69" s="87"/>
      <c r="UOH69" s="87"/>
      <c r="UOI69" s="87"/>
      <c r="UOJ69" s="87"/>
      <c r="UOK69" s="87"/>
      <c r="UOL69" s="87"/>
      <c r="UOM69" s="87"/>
      <c r="UON69" s="87"/>
      <c r="UOO69" s="87"/>
      <c r="UOP69" s="87"/>
      <c r="UOQ69" s="87"/>
      <c r="UOR69" s="87"/>
      <c r="UOS69" s="87"/>
      <c r="UOT69" s="87"/>
      <c r="UOU69" s="87"/>
      <c r="UOV69" s="87"/>
      <c r="UOW69" s="87"/>
      <c r="UOX69" s="87"/>
      <c r="UOY69" s="87"/>
      <c r="UOZ69" s="87"/>
      <c r="UPA69" s="87"/>
      <c r="UPB69" s="87"/>
      <c r="UPC69" s="87"/>
      <c r="UPD69" s="87"/>
      <c r="UPE69" s="87"/>
      <c r="UPF69" s="87"/>
      <c r="UPG69" s="87"/>
      <c r="UPH69" s="87"/>
      <c r="UPI69" s="87"/>
      <c r="UPJ69" s="87"/>
      <c r="UPK69" s="87"/>
      <c r="UPL69" s="87"/>
      <c r="UPM69" s="87"/>
      <c r="UPN69" s="87"/>
      <c r="UPO69" s="87"/>
      <c r="UPP69" s="87"/>
      <c r="UPQ69" s="87"/>
      <c r="UPR69" s="87"/>
      <c r="UPS69" s="87"/>
      <c r="UPT69" s="87"/>
      <c r="UPU69" s="87"/>
      <c r="UPV69" s="87"/>
      <c r="UPW69" s="87"/>
      <c r="UPX69" s="87"/>
      <c r="UPY69" s="87"/>
      <c r="UPZ69" s="87"/>
      <c r="UQA69" s="87"/>
      <c r="UQB69" s="87"/>
      <c r="UQC69" s="87"/>
      <c r="UQD69" s="87"/>
      <c r="UQE69" s="87"/>
      <c r="UQF69" s="87"/>
      <c r="UQG69" s="87"/>
      <c r="UQH69" s="87"/>
      <c r="UQI69" s="87"/>
      <c r="UQJ69" s="87"/>
      <c r="UQK69" s="87"/>
      <c r="UQL69" s="87"/>
      <c r="UQM69" s="87"/>
      <c r="UQN69" s="87"/>
      <c r="UQO69" s="87"/>
      <c r="UQP69" s="87"/>
      <c r="UQQ69" s="87"/>
      <c r="UQR69" s="87"/>
      <c r="UQS69" s="87"/>
      <c r="UQT69" s="87"/>
      <c r="UQU69" s="87"/>
      <c r="UQV69" s="87"/>
      <c r="UQW69" s="87"/>
      <c r="UQX69" s="87"/>
      <c r="UQY69" s="87"/>
      <c r="UQZ69" s="87"/>
      <c r="URA69" s="87"/>
      <c r="URB69" s="87"/>
      <c r="URC69" s="87"/>
      <c r="URD69" s="87"/>
      <c r="URE69" s="87"/>
      <c r="URF69" s="87"/>
      <c r="URG69" s="87"/>
      <c r="URH69" s="87"/>
      <c r="URI69" s="87"/>
      <c r="URJ69" s="87"/>
      <c r="URK69" s="87"/>
      <c r="URL69" s="87"/>
      <c r="URM69" s="87"/>
      <c r="URN69" s="87"/>
      <c r="URO69" s="87"/>
      <c r="URP69" s="87"/>
      <c r="URQ69" s="87"/>
      <c r="URR69" s="87"/>
      <c r="URS69" s="87"/>
      <c r="URT69" s="87"/>
      <c r="URU69" s="87"/>
      <c r="URV69" s="87"/>
      <c r="URW69" s="87"/>
      <c r="URX69" s="87"/>
      <c r="URY69" s="87"/>
      <c r="URZ69" s="87"/>
      <c r="USA69" s="87"/>
      <c r="USB69" s="87"/>
      <c r="USC69" s="87"/>
      <c r="USD69" s="87"/>
      <c r="USE69" s="87"/>
      <c r="USF69" s="87"/>
      <c r="USG69" s="87"/>
      <c r="USH69" s="87"/>
      <c r="USI69" s="87"/>
      <c r="USJ69" s="87"/>
      <c r="USK69" s="87"/>
      <c r="USL69" s="87"/>
      <c r="USM69" s="87"/>
      <c r="USN69" s="87"/>
      <c r="USO69" s="87"/>
      <c r="USP69" s="87"/>
      <c r="USQ69" s="87"/>
      <c r="USR69" s="87"/>
      <c r="USS69" s="87"/>
      <c r="UST69" s="87"/>
      <c r="USU69" s="87"/>
      <c r="USV69" s="87"/>
      <c r="USW69" s="87"/>
      <c r="USX69" s="87"/>
      <c r="USY69" s="87"/>
      <c r="USZ69" s="87"/>
      <c r="UTA69" s="87"/>
      <c r="UTB69" s="87"/>
      <c r="UTC69" s="87"/>
      <c r="UTD69" s="87"/>
      <c r="UTE69" s="87"/>
      <c r="UTF69" s="87"/>
      <c r="UTG69" s="87"/>
      <c r="UTH69" s="87"/>
      <c r="UTI69" s="87"/>
      <c r="UTJ69" s="87"/>
      <c r="UTK69" s="87"/>
      <c r="UTL69" s="87"/>
      <c r="UTM69" s="87"/>
      <c r="UTN69" s="87"/>
      <c r="UTO69" s="87"/>
      <c r="UTP69" s="87"/>
      <c r="UTQ69" s="87"/>
      <c r="UTR69" s="87"/>
      <c r="UTS69" s="87"/>
      <c r="UTT69" s="87"/>
      <c r="UTU69" s="87"/>
      <c r="UTV69" s="87"/>
      <c r="UTW69" s="87"/>
      <c r="UTX69" s="87"/>
      <c r="UTY69" s="87"/>
      <c r="UTZ69" s="87"/>
      <c r="UUA69" s="87"/>
      <c r="UUB69" s="87"/>
      <c r="UUC69" s="87"/>
      <c r="UUD69" s="87"/>
      <c r="UUE69" s="87"/>
      <c r="UUF69" s="87"/>
      <c r="UUG69" s="87"/>
      <c r="UUH69" s="87"/>
      <c r="UUI69" s="87"/>
      <c r="UUJ69" s="87"/>
      <c r="UUK69" s="87"/>
      <c r="UUL69" s="87"/>
      <c r="UUM69" s="87"/>
      <c r="UUN69" s="87"/>
      <c r="UUO69" s="87"/>
      <c r="UUP69" s="87"/>
      <c r="UUQ69" s="87"/>
      <c r="UUR69" s="87"/>
      <c r="UUS69" s="87"/>
      <c r="UUT69" s="87"/>
      <c r="UUU69" s="87"/>
      <c r="UUV69" s="87"/>
      <c r="UUW69" s="87"/>
      <c r="UUX69" s="87"/>
      <c r="UUY69" s="87"/>
      <c r="UUZ69" s="87"/>
      <c r="UVA69" s="87"/>
      <c r="UVB69" s="87"/>
      <c r="UVC69" s="87"/>
      <c r="UVD69" s="87"/>
      <c r="UVE69" s="87"/>
      <c r="UVF69" s="87"/>
      <c r="UVG69" s="87"/>
      <c r="UVH69" s="87"/>
      <c r="UVI69" s="87"/>
      <c r="UVJ69" s="87"/>
      <c r="UVK69" s="87"/>
      <c r="UVL69" s="87"/>
      <c r="UVM69" s="87"/>
      <c r="UVN69" s="87"/>
      <c r="UVO69" s="87"/>
      <c r="UVP69" s="87"/>
      <c r="UVQ69" s="87"/>
      <c r="UVR69" s="87"/>
      <c r="UVS69" s="87"/>
      <c r="UVT69" s="87"/>
      <c r="UVU69" s="87"/>
      <c r="UVV69" s="87"/>
      <c r="UVW69" s="87"/>
      <c r="UVX69" s="87"/>
      <c r="UVY69" s="87"/>
      <c r="UVZ69" s="87"/>
      <c r="UWA69" s="87"/>
      <c r="UWB69" s="87"/>
      <c r="UWC69" s="87"/>
      <c r="UWD69" s="87"/>
      <c r="UWE69" s="87"/>
      <c r="UWF69" s="87"/>
      <c r="UWG69" s="87"/>
      <c r="UWH69" s="87"/>
      <c r="UWI69" s="87"/>
      <c r="UWJ69" s="87"/>
      <c r="UWK69" s="87"/>
      <c r="UWL69" s="87"/>
      <c r="UWM69" s="87"/>
      <c r="UWN69" s="87"/>
      <c r="UWO69" s="87"/>
      <c r="UWP69" s="87"/>
      <c r="UWQ69" s="87"/>
      <c r="UWR69" s="87"/>
      <c r="UWS69" s="87"/>
      <c r="UWT69" s="87"/>
      <c r="UWU69" s="87"/>
      <c r="UWV69" s="87"/>
      <c r="UWW69" s="87"/>
      <c r="UWX69" s="87"/>
      <c r="UWY69" s="87"/>
      <c r="UWZ69" s="87"/>
      <c r="UXA69" s="87"/>
      <c r="UXB69" s="87"/>
      <c r="UXC69" s="87"/>
      <c r="UXD69" s="87"/>
      <c r="UXE69" s="87"/>
      <c r="UXF69" s="87"/>
      <c r="UXG69" s="87"/>
      <c r="UXH69" s="87"/>
      <c r="UXI69" s="87"/>
      <c r="UXJ69" s="87"/>
      <c r="UXK69" s="87"/>
      <c r="UXL69" s="87"/>
      <c r="UXM69" s="87"/>
      <c r="UXN69" s="87"/>
      <c r="UXO69" s="87"/>
      <c r="UXP69" s="87"/>
      <c r="UXQ69" s="87"/>
      <c r="UXR69" s="87"/>
      <c r="UXS69" s="87"/>
      <c r="UXT69" s="87"/>
      <c r="UXU69" s="87"/>
      <c r="UXV69" s="87"/>
      <c r="UXW69" s="87"/>
      <c r="UXX69" s="87"/>
      <c r="UXY69" s="87"/>
      <c r="UXZ69" s="87"/>
      <c r="UYA69" s="87"/>
      <c r="UYB69" s="87"/>
      <c r="UYC69" s="87"/>
      <c r="UYD69" s="87"/>
      <c r="UYE69" s="87"/>
      <c r="UYF69" s="87"/>
      <c r="UYG69" s="87"/>
      <c r="UYH69" s="87"/>
      <c r="UYI69" s="87"/>
      <c r="UYJ69" s="87"/>
      <c r="UYK69" s="87"/>
      <c r="UYL69" s="87"/>
      <c r="UYM69" s="87"/>
      <c r="UYN69" s="87"/>
      <c r="UYO69" s="87"/>
      <c r="UYP69" s="87"/>
      <c r="UYQ69" s="87"/>
      <c r="UYR69" s="87"/>
      <c r="UYS69" s="87"/>
      <c r="UYT69" s="87"/>
      <c r="UYU69" s="87"/>
      <c r="UYV69" s="87"/>
      <c r="UYW69" s="87"/>
      <c r="UYX69" s="87"/>
      <c r="UYY69" s="87"/>
      <c r="UYZ69" s="87"/>
      <c r="UZA69" s="87"/>
      <c r="UZB69" s="87"/>
      <c r="UZC69" s="87"/>
      <c r="UZD69" s="87"/>
      <c r="UZE69" s="87"/>
      <c r="UZF69" s="87"/>
      <c r="UZG69" s="87"/>
      <c r="UZH69" s="87"/>
      <c r="UZI69" s="87"/>
      <c r="UZJ69" s="87"/>
      <c r="UZK69" s="87"/>
      <c r="UZL69" s="87"/>
      <c r="UZM69" s="87"/>
      <c r="UZN69" s="87"/>
      <c r="UZO69" s="87"/>
      <c r="UZP69" s="87"/>
      <c r="UZQ69" s="87"/>
      <c r="UZR69" s="87"/>
      <c r="UZS69" s="87"/>
      <c r="UZT69" s="87"/>
      <c r="UZU69" s="87"/>
      <c r="UZV69" s="87"/>
      <c r="UZW69" s="87"/>
      <c r="UZX69" s="87"/>
      <c r="UZY69" s="87"/>
      <c r="UZZ69" s="87"/>
      <c r="VAA69" s="87"/>
      <c r="VAB69" s="87"/>
      <c r="VAC69" s="87"/>
      <c r="VAD69" s="87"/>
      <c r="VAE69" s="87"/>
      <c r="VAF69" s="87"/>
      <c r="VAG69" s="87"/>
      <c r="VAH69" s="87"/>
      <c r="VAI69" s="87"/>
      <c r="VAJ69" s="87"/>
      <c r="VAK69" s="87"/>
      <c r="VAL69" s="87"/>
      <c r="VAM69" s="87"/>
      <c r="VAN69" s="87"/>
      <c r="VAO69" s="87"/>
      <c r="VAP69" s="87"/>
      <c r="VAQ69" s="87"/>
      <c r="VAR69" s="87"/>
      <c r="VAS69" s="87"/>
      <c r="VAT69" s="87"/>
      <c r="VAU69" s="87"/>
      <c r="VAV69" s="87"/>
      <c r="VAW69" s="87"/>
      <c r="VAX69" s="87"/>
      <c r="VAY69" s="87"/>
      <c r="VAZ69" s="87"/>
      <c r="VBA69" s="87"/>
      <c r="VBB69" s="87"/>
      <c r="VBC69" s="87"/>
      <c r="VBD69" s="87"/>
      <c r="VBE69" s="87"/>
      <c r="VBF69" s="87"/>
      <c r="VBG69" s="87"/>
      <c r="VBH69" s="87"/>
      <c r="VBI69" s="87"/>
      <c r="VBJ69" s="87"/>
      <c r="VBK69" s="87"/>
      <c r="VBL69" s="87"/>
      <c r="VBM69" s="87"/>
      <c r="VBN69" s="87"/>
      <c r="VBO69" s="87"/>
      <c r="VBP69" s="87"/>
      <c r="VBQ69" s="87"/>
      <c r="VBR69" s="87"/>
      <c r="VBS69" s="87"/>
      <c r="VBT69" s="87"/>
      <c r="VBU69" s="87"/>
      <c r="VBV69" s="87"/>
      <c r="VBW69" s="87"/>
      <c r="VBX69" s="87"/>
      <c r="VBY69" s="87"/>
      <c r="VBZ69" s="87"/>
      <c r="VCA69" s="87"/>
      <c r="VCB69" s="87"/>
      <c r="VCC69" s="87"/>
      <c r="VCD69" s="87"/>
      <c r="VCE69" s="87"/>
      <c r="VCF69" s="87"/>
      <c r="VCG69" s="87"/>
      <c r="VCH69" s="87"/>
      <c r="VCI69" s="87"/>
      <c r="VCJ69" s="87"/>
      <c r="VCK69" s="87"/>
      <c r="VCL69" s="87"/>
      <c r="VCM69" s="87"/>
      <c r="VCN69" s="87"/>
      <c r="VCO69" s="87"/>
      <c r="VCP69" s="87"/>
      <c r="VCQ69" s="87"/>
      <c r="VCR69" s="87"/>
      <c r="VCS69" s="87"/>
      <c r="VCT69" s="87"/>
      <c r="VCU69" s="87"/>
      <c r="VCV69" s="87"/>
      <c r="VCW69" s="87"/>
      <c r="VCX69" s="87"/>
      <c r="VCY69" s="87"/>
      <c r="VCZ69" s="87"/>
      <c r="VDA69" s="87"/>
      <c r="VDB69" s="87"/>
      <c r="VDC69" s="87"/>
      <c r="VDD69" s="87"/>
      <c r="VDE69" s="87"/>
      <c r="VDF69" s="87"/>
      <c r="VDG69" s="87"/>
      <c r="VDH69" s="87"/>
      <c r="VDI69" s="87"/>
      <c r="VDJ69" s="87"/>
      <c r="VDK69" s="87"/>
      <c r="VDL69" s="87"/>
      <c r="VDM69" s="87"/>
      <c r="VDN69" s="87"/>
      <c r="VDO69" s="87"/>
      <c r="VDP69" s="87"/>
      <c r="VDQ69" s="87"/>
      <c r="VDR69" s="87"/>
      <c r="VDS69" s="87"/>
      <c r="VDT69" s="87"/>
      <c r="VDU69" s="87"/>
      <c r="VDV69" s="87"/>
      <c r="VDW69" s="87"/>
      <c r="VDX69" s="87"/>
      <c r="VDY69" s="87"/>
      <c r="VDZ69" s="87"/>
      <c r="VEA69" s="87"/>
      <c r="VEB69" s="87"/>
      <c r="VEC69" s="87"/>
      <c r="VED69" s="87"/>
      <c r="VEE69" s="87"/>
      <c r="VEF69" s="87"/>
      <c r="VEG69" s="87"/>
      <c r="VEH69" s="87"/>
      <c r="VEI69" s="87"/>
      <c r="VEJ69" s="87"/>
      <c r="VEK69" s="87"/>
      <c r="VEL69" s="87"/>
      <c r="VEM69" s="87"/>
      <c r="VEN69" s="87"/>
      <c r="VEO69" s="87"/>
      <c r="VEP69" s="87"/>
      <c r="VEQ69" s="87"/>
      <c r="VER69" s="87"/>
      <c r="VES69" s="87"/>
      <c r="VET69" s="87"/>
      <c r="VEU69" s="87"/>
      <c r="VEV69" s="87"/>
      <c r="VEW69" s="87"/>
      <c r="VEX69" s="87"/>
      <c r="VEY69" s="87"/>
      <c r="VEZ69" s="87"/>
      <c r="VFA69" s="87"/>
      <c r="VFB69" s="87"/>
      <c r="VFC69" s="87"/>
      <c r="VFD69" s="87"/>
      <c r="VFE69" s="87"/>
      <c r="VFF69" s="87"/>
      <c r="VFG69" s="87"/>
      <c r="VFH69" s="87"/>
      <c r="VFI69" s="87"/>
      <c r="VFJ69" s="87"/>
      <c r="VFK69" s="87"/>
      <c r="VFL69" s="87"/>
      <c r="VFM69" s="87"/>
      <c r="VFN69" s="87"/>
      <c r="VFO69" s="87"/>
      <c r="VFP69" s="87"/>
      <c r="VFQ69" s="87"/>
      <c r="VFR69" s="87"/>
      <c r="VFS69" s="87"/>
      <c r="VFT69" s="87"/>
      <c r="VFU69" s="87"/>
      <c r="VFV69" s="87"/>
      <c r="VFW69" s="87"/>
      <c r="VFX69" s="87"/>
      <c r="VFY69" s="87"/>
      <c r="VFZ69" s="87"/>
      <c r="VGA69" s="87"/>
      <c r="VGB69" s="87"/>
      <c r="VGC69" s="87"/>
      <c r="VGD69" s="87"/>
      <c r="VGE69" s="87"/>
      <c r="VGF69" s="87"/>
      <c r="VGG69" s="87"/>
      <c r="VGH69" s="87"/>
      <c r="VGI69" s="87"/>
      <c r="VGJ69" s="87"/>
      <c r="VGK69" s="87"/>
      <c r="VGL69" s="87"/>
      <c r="VGM69" s="87"/>
      <c r="VGN69" s="87"/>
      <c r="VGO69" s="87"/>
      <c r="VGP69" s="87"/>
      <c r="VGQ69" s="87"/>
      <c r="VGR69" s="87"/>
      <c r="VGS69" s="87"/>
      <c r="VGT69" s="87"/>
      <c r="VGU69" s="87"/>
      <c r="VGV69" s="87"/>
      <c r="VGW69" s="87"/>
      <c r="VGX69" s="87"/>
      <c r="VGY69" s="87"/>
      <c r="VGZ69" s="87"/>
      <c r="VHA69" s="87"/>
      <c r="VHB69" s="87"/>
      <c r="VHC69" s="87"/>
      <c r="VHD69" s="87"/>
      <c r="VHE69" s="87"/>
      <c r="VHF69" s="87"/>
      <c r="VHG69" s="87"/>
      <c r="VHH69" s="87"/>
      <c r="VHI69" s="87"/>
      <c r="VHJ69" s="87"/>
      <c r="VHK69" s="87"/>
      <c r="VHL69" s="87"/>
      <c r="VHM69" s="87"/>
      <c r="VHN69" s="87"/>
      <c r="VHO69" s="87"/>
      <c r="VHP69" s="87"/>
      <c r="VHQ69" s="87"/>
      <c r="VHR69" s="87"/>
      <c r="VHS69" s="87"/>
      <c r="VHT69" s="87"/>
      <c r="VHU69" s="87"/>
      <c r="VHV69" s="87"/>
      <c r="VHW69" s="87"/>
      <c r="VHX69" s="87"/>
      <c r="VHY69" s="87"/>
      <c r="VHZ69" s="87"/>
      <c r="VIA69" s="87"/>
      <c r="VIB69" s="87"/>
      <c r="VIC69" s="87"/>
      <c r="VID69" s="87"/>
      <c r="VIE69" s="87"/>
      <c r="VIF69" s="87"/>
      <c r="VIG69" s="87"/>
      <c r="VIH69" s="87"/>
      <c r="VII69" s="87"/>
      <c r="VIJ69" s="87"/>
      <c r="VIK69" s="87"/>
      <c r="VIL69" s="87"/>
      <c r="VIM69" s="87"/>
      <c r="VIN69" s="87"/>
      <c r="VIO69" s="87"/>
      <c r="VIP69" s="87"/>
      <c r="VIQ69" s="87"/>
      <c r="VIR69" s="87"/>
      <c r="VIS69" s="87"/>
      <c r="VIT69" s="87"/>
      <c r="VIU69" s="87"/>
      <c r="VIV69" s="87"/>
      <c r="VIW69" s="87"/>
      <c r="VIX69" s="87"/>
      <c r="VIY69" s="87"/>
      <c r="VIZ69" s="87"/>
      <c r="VJA69" s="87"/>
      <c r="VJB69" s="87"/>
      <c r="VJC69" s="87"/>
      <c r="VJD69" s="87"/>
      <c r="VJE69" s="87"/>
      <c r="VJF69" s="87"/>
      <c r="VJG69" s="87"/>
      <c r="VJH69" s="87"/>
      <c r="VJI69" s="87"/>
      <c r="VJJ69" s="87"/>
      <c r="VJK69" s="87"/>
      <c r="VJL69" s="87"/>
      <c r="VJM69" s="87"/>
      <c r="VJN69" s="87"/>
      <c r="VJO69" s="87"/>
      <c r="VJP69" s="87"/>
      <c r="VJQ69" s="87"/>
      <c r="VJR69" s="87"/>
      <c r="VJS69" s="87"/>
      <c r="VJT69" s="87"/>
      <c r="VJU69" s="87"/>
      <c r="VJV69" s="87"/>
      <c r="VJW69" s="87"/>
      <c r="VJX69" s="87"/>
      <c r="VJY69" s="87"/>
      <c r="VJZ69" s="87"/>
      <c r="VKA69" s="87"/>
      <c r="VKB69" s="87"/>
      <c r="VKC69" s="87"/>
      <c r="VKD69" s="87"/>
      <c r="VKE69" s="87"/>
      <c r="VKF69" s="87"/>
      <c r="VKG69" s="87"/>
      <c r="VKH69" s="87"/>
      <c r="VKI69" s="87"/>
      <c r="VKJ69" s="87"/>
      <c r="VKK69" s="87"/>
      <c r="VKL69" s="87"/>
      <c r="VKM69" s="87"/>
      <c r="VKN69" s="87"/>
      <c r="VKO69" s="87"/>
      <c r="VKP69" s="87"/>
      <c r="VKQ69" s="87"/>
      <c r="VKR69" s="87"/>
      <c r="VKS69" s="87"/>
      <c r="VKT69" s="87"/>
      <c r="VKU69" s="87"/>
      <c r="VKV69" s="87"/>
      <c r="VKW69" s="87"/>
      <c r="VKX69" s="87"/>
      <c r="VKY69" s="87"/>
      <c r="VKZ69" s="87"/>
      <c r="VLA69" s="87"/>
      <c r="VLB69" s="87"/>
      <c r="VLC69" s="87"/>
      <c r="VLD69" s="87"/>
      <c r="VLE69" s="87"/>
      <c r="VLF69" s="87"/>
      <c r="VLG69" s="87"/>
      <c r="VLH69" s="87"/>
      <c r="VLI69" s="87"/>
      <c r="VLJ69" s="87"/>
      <c r="VLK69" s="87"/>
      <c r="VLL69" s="87"/>
      <c r="VLM69" s="87"/>
      <c r="VLN69" s="87"/>
      <c r="VLO69" s="87"/>
      <c r="VLP69" s="87"/>
      <c r="VLQ69" s="87"/>
      <c r="VLR69" s="87"/>
      <c r="VLS69" s="87"/>
      <c r="VLT69" s="87"/>
      <c r="VLU69" s="87"/>
      <c r="VLV69" s="87"/>
      <c r="VLW69" s="87"/>
      <c r="VLX69" s="87"/>
      <c r="VLY69" s="87"/>
      <c r="VLZ69" s="87"/>
      <c r="VMA69" s="87"/>
      <c r="VMB69" s="87"/>
      <c r="VMC69" s="87"/>
      <c r="VMD69" s="87"/>
      <c r="VME69" s="87"/>
      <c r="VMF69" s="87"/>
      <c r="VMG69" s="87"/>
      <c r="VMH69" s="87"/>
      <c r="VMI69" s="87"/>
      <c r="VMJ69" s="87"/>
      <c r="VMK69" s="87"/>
      <c r="VML69" s="87"/>
      <c r="VMM69" s="87"/>
      <c r="VMN69" s="87"/>
      <c r="VMO69" s="87"/>
      <c r="VMP69" s="87"/>
      <c r="VMQ69" s="87"/>
      <c r="VMR69" s="87"/>
      <c r="VMS69" s="87"/>
      <c r="VMT69" s="87"/>
      <c r="VMU69" s="87"/>
      <c r="VMV69" s="87"/>
      <c r="VMW69" s="87"/>
      <c r="VMX69" s="87"/>
      <c r="VMY69" s="87"/>
      <c r="VMZ69" s="87"/>
      <c r="VNA69" s="87"/>
      <c r="VNB69" s="87"/>
      <c r="VNC69" s="87"/>
      <c r="VND69" s="87"/>
      <c r="VNE69" s="87"/>
      <c r="VNF69" s="87"/>
      <c r="VNG69" s="87"/>
      <c r="VNH69" s="87"/>
      <c r="VNI69" s="87"/>
      <c r="VNJ69" s="87"/>
      <c r="VNK69" s="87"/>
      <c r="VNL69" s="87"/>
      <c r="VNM69" s="87"/>
      <c r="VNN69" s="87"/>
      <c r="VNO69" s="87"/>
      <c r="VNP69" s="87"/>
      <c r="VNQ69" s="87"/>
      <c r="VNR69" s="87"/>
      <c r="VNS69" s="87"/>
      <c r="VNT69" s="87"/>
      <c r="VNU69" s="87"/>
      <c r="VNV69" s="87"/>
      <c r="VNW69" s="87"/>
      <c r="VNX69" s="87"/>
      <c r="VNY69" s="87"/>
      <c r="VNZ69" s="87"/>
      <c r="VOA69" s="87"/>
      <c r="VOB69" s="87"/>
      <c r="VOC69" s="87"/>
      <c r="VOD69" s="87"/>
      <c r="VOE69" s="87"/>
      <c r="VOF69" s="87"/>
      <c r="VOG69" s="87"/>
      <c r="VOH69" s="87"/>
      <c r="VOI69" s="87"/>
      <c r="VOJ69" s="87"/>
      <c r="VOK69" s="87"/>
      <c r="VOL69" s="87"/>
      <c r="VOM69" s="87"/>
      <c r="VON69" s="87"/>
      <c r="VOO69" s="87"/>
      <c r="VOP69" s="87"/>
      <c r="VOQ69" s="87"/>
      <c r="VOR69" s="87"/>
      <c r="VOS69" s="87"/>
      <c r="VOT69" s="87"/>
      <c r="VOU69" s="87"/>
      <c r="VOV69" s="87"/>
      <c r="VOW69" s="87"/>
      <c r="VOX69" s="87"/>
      <c r="VOY69" s="87"/>
      <c r="VOZ69" s="87"/>
      <c r="VPA69" s="87"/>
      <c r="VPB69" s="87"/>
      <c r="VPC69" s="87"/>
      <c r="VPD69" s="87"/>
      <c r="VPE69" s="87"/>
      <c r="VPF69" s="87"/>
      <c r="VPG69" s="87"/>
      <c r="VPH69" s="87"/>
      <c r="VPI69" s="87"/>
      <c r="VPJ69" s="87"/>
      <c r="VPK69" s="87"/>
      <c r="VPL69" s="87"/>
      <c r="VPM69" s="87"/>
      <c r="VPN69" s="87"/>
      <c r="VPO69" s="87"/>
      <c r="VPP69" s="87"/>
      <c r="VPQ69" s="87"/>
      <c r="VPR69" s="87"/>
      <c r="VPS69" s="87"/>
      <c r="VPT69" s="87"/>
      <c r="VPU69" s="87"/>
      <c r="VPV69" s="87"/>
      <c r="VPW69" s="87"/>
      <c r="VPX69" s="87"/>
      <c r="VPY69" s="87"/>
      <c r="VPZ69" s="87"/>
      <c r="VQA69" s="87"/>
      <c r="VQB69" s="87"/>
      <c r="VQC69" s="87"/>
      <c r="VQD69" s="87"/>
      <c r="VQE69" s="87"/>
      <c r="VQF69" s="87"/>
      <c r="VQG69" s="87"/>
      <c r="VQH69" s="87"/>
      <c r="VQI69" s="87"/>
      <c r="VQJ69" s="87"/>
      <c r="VQK69" s="87"/>
      <c r="VQL69" s="87"/>
      <c r="VQM69" s="87"/>
      <c r="VQN69" s="87"/>
      <c r="VQO69" s="87"/>
      <c r="VQP69" s="87"/>
      <c r="VQQ69" s="87"/>
      <c r="VQR69" s="87"/>
      <c r="VQS69" s="87"/>
      <c r="VQT69" s="87"/>
      <c r="VQU69" s="87"/>
      <c r="VQV69" s="87"/>
      <c r="VQW69" s="87"/>
      <c r="VQX69" s="87"/>
      <c r="VQY69" s="87"/>
      <c r="VQZ69" s="87"/>
      <c r="VRA69" s="87"/>
      <c r="VRB69" s="87"/>
      <c r="VRC69" s="87"/>
      <c r="VRD69" s="87"/>
      <c r="VRE69" s="87"/>
      <c r="VRF69" s="87"/>
      <c r="VRG69" s="87"/>
      <c r="VRH69" s="87"/>
      <c r="VRI69" s="87"/>
      <c r="VRJ69" s="87"/>
      <c r="VRK69" s="87"/>
      <c r="VRL69" s="87"/>
      <c r="VRM69" s="87"/>
      <c r="VRN69" s="87"/>
      <c r="VRO69" s="87"/>
      <c r="VRP69" s="87"/>
      <c r="VRQ69" s="87"/>
      <c r="VRR69" s="87"/>
      <c r="VRS69" s="87"/>
      <c r="VRT69" s="87"/>
      <c r="VRU69" s="87"/>
      <c r="VRV69" s="87"/>
      <c r="VRW69" s="87"/>
      <c r="VRX69" s="87"/>
      <c r="VRY69" s="87"/>
      <c r="VRZ69" s="87"/>
      <c r="VSA69" s="87"/>
      <c r="VSB69" s="87"/>
      <c r="VSC69" s="87"/>
      <c r="VSD69" s="87"/>
      <c r="VSE69" s="87"/>
      <c r="VSF69" s="87"/>
      <c r="VSG69" s="87"/>
      <c r="VSH69" s="87"/>
      <c r="VSI69" s="87"/>
      <c r="VSJ69" s="87"/>
      <c r="VSK69" s="87"/>
      <c r="VSL69" s="87"/>
      <c r="VSM69" s="87"/>
      <c r="VSN69" s="87"/>
      <c r="VSO69" s="87"/>
      <c r="VSP69" s="87"/>
      <c r="VSQ69" s="87"/>
      <c r="VSR69" s="87"/>
      <c r="VSS69" s="87"/>
      <c r="VST69" s="87"/>
      <c r="VSU69" s="87"/>
      <c r="VSV69" s="87"/>
      <c r="VSW69" s="87"/>
      <c r="VSX69" s="87"/>
      <c r="VSY69" s="87"/>
      <c r="VSZ69" s="87"/>
      <c r="VTA69" s="87"/>
      <c r="VTB69" s="87"/>
      <c r="VTC69" s="87"/>
      <c r="VTD69" s="87"/>
      <c r="VTE69" s="87"/>
      <c r="VTF69" s="87"/>
      <c r="VTG69" s="87"/>
      <c r="VTH69" s="87"/>
      <c r="VTI69" s="87"/>
      <c r="VTJ69" s="87"/>
      <c r="VTK69" s="87"/>
      <c r="VTL69" s="87"/>
      <c r="VTM69" s="87"/>
      <c r="VTN69" s="87"/>
      <c r="VTO69" s="87"/>
      <c r="VTP69" s="87"/>
      <c r="VTQ69" s="87"/>
      <c r="VTR69" s="87"/>
      <c r="VTS69" s="87"/>
      <c r="VTT69" s="87"/>
      <c r="VTU69" s="87"/>
      <c r="VTV69" s="87"/>
      <c r="VTW69" s="87"/>
      <c r="VTX69" s="87"/>
      <c r="VTY69" s="87"/>
      <c r="VTZ69" s="87"/>
      <c r="VUA69" s="87"/>
      <c r="VUB69" s="87"/>
      <c r="VUC69" s="87"/>
      <c r="VUD69" s="87"/>
      <c r="VUE69" s="87"/>
      <c r="VUF69" s="87"/>
      <c r="VUG69" s="87"/>
      <c r="VUH69" s="87"/>
      <c r="VUI69" s="87"/>
      <c r="VUJ69" s="87"/>
      <c r="VUK69" s="87"/>
      <c r="VUL69" s="87"/>
      <c r="VUM69" s="87"/>
      <c r="VUN69" s="87"/>
      <c r="VUO69" s="87"/>
      <c r="VUP69" s="87"/>
      <c r="VUQ69" s="87"/>
      <c r="VUR69" s="87"/>
      <c r="VUS69" s="87"/>
      <c r="VUT69" s="87"/>
      <c r="VUU69" s="87"/>
      <c r="VUV69" s="87"/>
      <c r="VUW69" s="87"/>
      <c r="VUX69" s="87"/>
      <c r="VUY69" s="87"/>
      <c r="VUZ69" s="87"/>
      <c r="VVA69" s="87"/>
      <c r="VVB69" s="87"/>
      <c r="VVC69" s="87"/>
      <c r="VVD69" s="87"/>
      <c r="VVE69" s="87"/>
      <c r="VVF69" s="87"/>
      <c r="VVG69" s="87"/>
      <c r="VVH69" s="87"/>
      <c r="VVI69" s="87"/>
      <c r="VVJ69" s="87"/>
      <c r="VVK69" s="87"/>
      <c r="VVL69" s="87"/>
      <c r="VVM69" s="87"/>
      <c r="VVN69" s="87"/>
      <c r="VVO69" s="87"/>
      <c r="VVP69" s="87"/>
      <c r="VVQ69" s="87"/>
      <c r="VVR69" s="87"/>
      <c r="VVS69" s="87"/>
      <c r="VVT69" s="87"/>
      <c r="VVU69" s="87"/>
      <c r="VVV69" s="87"/>
      <c r="VVW69" s="87"/>
      <c r="VVX69" s="87"/>
      <c r="VVY69" s="87"/>
      <c r="VVZ69" s="87"/>
      <c r="VWA69" s="87"/>
      <c r="VWB69" s="87"/>
      <c r="VWC69" s="87"/>
      <c r="VWD69" s="87"/>
      <c r="VWE69" s="87"/>
      <c r="VWF69" s="87"/>
      <c r="VWG69" s="87"/>
      <c r="VWH69" s="87"/>
      <c r="VWI69" s="87"/>
      <c r="VWJ69" s="87"/>
      <c r="VWK69" s="87"/>
      <c r="VWL69" s="87"/>
      <c r="VWM69" s="87"/>
      <c r="VWN69" s="87"/>
      <c r="VWO69" s="87"/>
      <c r="VWP69" s="87"/>
      <c r="VWQ69" s="87"/>
      <c r="VWR69" s="87"/>
      <c r="VWS69" s="87"/>
      <c r="VWT69" s="87"/>
      <c r="VWU69" s="87"/>
      <c r="VWV69" s="87"/>
      <c r="VWW69" s="87"/>
      <c r="VWX69" s="87"/>
      <c r="VWY69" s="87"/>
      <c r="VWZ69" s="87"/>
      <c r="VXA69" s="87"/>
      <c r="VXB69" s="87"/>
      <c r="VXC69" s="87"/>
      <c r="VXD69" s="87"/>
      <c r="VXE69" s="87"/>
      <c r="VXF69" s="87"/>
      <c r="VXG69" s="87"/>
      <c r="VXH69" s="87"/>
      <c r="VXI69" s="87"/>
      <c r="VXJ69" s="87"/>
      <c r="VXK69" s="87"/>
      <c r="VXL69" s="87"/>
      <c r="VXM69" s="87"/>
      <c r="VXN69" s="87"/>
      <c r="VXO69" s="87"/>
      <c r="VXP69" s="87"/>
      <c r="VXQ69" s="87"/>
      <c r="VXR69" s="87"/>
      <c r="VXS69" s="87"/>
      <c r="VXT69" s="87"/>
      <c r="VXU69" s="87"/>
      <c r="VXV69" s="87"/>
      <c r="VXW69" s="87"/>
      <c r="VXX69" s="87"/>
      <c r="VXY69" s="87"/>
      <c r="VXZ69" s="87"/>
      <c r="VYA69" s="87"/>
      <c r="VYB69" s="87"/>
      <c r="VYC69" s="87"/>
      <c r="VYD69" s="87"/>
      <c r="VYE69" s="87"/>
      <c r="VYF69" s="87"/>
      <c r="VYG69" s="87"/>
      <c r="VYH69" s="87"/>
      <c r="VYI69" s="87"/>
      <c r="VYJ69" s="87"/>
      <c r="VYK69" s="87"/>
      <c r="VYL69" s="87"/>
      <c r="VYM69" s="87"/>
      <c r="VYN69" s="87"/>
      <c r="VYO69" s="87"/>
      <c r="VYP69" s="87"/>
      <c r="VYQ69" s="87"/>
      <c r="VYR69" s="87"/>
      <c r="VYS69" s="87"/>
      <c r="VYT69" s="87"/>
      <c r="VYU69" s="87"/>
      <c r="VYV69" s="87"/>
      <c r="VYW69" s="87"/>
      <c r="VYX69" s="87"/>
      <c r="VYY69" s="87"/>
      <c r="VYZ69" s="87"/>
      <c r="VZA69" s="87"/>
      <c r="VZB69" s="87"/>
      <c r="VZC69" s="87"/>
      <c r="VZD69" s="87"/>
      <c r="VZE69" s="87"/>
      <c r="VZF69" s="87"/>
      <c r="VZG69" s="87"/>
      <c r="VZH69" s="87"/>
      <c r="VZI69" s="87"/>
      <c r="VZJ69" s="87"/>
      <c r="VZK69" s="87"/>
      <c r="VZL69" s="87"/>
      <c r="VZM69" s="87"/>
      <c r="VZN69" s="87"/>
      <c r="VZO69" s="87"/>
      <c r="VZP69" s="87"/>
      <c r="VZQ69" s="87"/>
      <c r="VZR69" s="87"/>
      <c r="VZS69" s="87"/>
      <c r="VZT69" s="87"/>
      <c r="VZU69" s="87"/>
      <c r="VZV69" s="87"/>
      <c r="VZW69" s="87"/>
      <c r="VZX69" s="87"/>
      <c r="VZY69" s="87"/>
      <c r="VZZ69" s="87"/>
      <c r="WAA69" s="87"/>
      <c r="WAB69" s="87"/>
      <c r="WAC69" s="87"/>
      <c r="WAD69" s="87"/>
      <c r="WAE69" s="87"/>
      <c r="WAF69" s="87"/>
      <c r="WAG69" s="87"/>
      <c r="WAH69" s="87"/>
      <c r="WAI69" s="87"/>
      <c r="WAJ69" s="87"/>
      <c r="WAK69" s="87"/>
      <c r="WAL69" s="87"/>
      <c r="WAM69" s="87"/>
      <c r="WAN69" s="87"/>
      <c r="WAO69" s="87"/>
      <c r="WAP69" s="87"/>
      <c r="WAQ69" s="87"/>
      <c r="WAR69" s="87"/>
      <c r="WAS69" s="87"/>
      <c r="WAT69" s="87"/>
      <c r="WAU69" s="87"/>
      <c r="WAV69" s="87"/>
      <c r="WAW69" s="87"/>
      <c r="WAX69" s="87"/>
      <c r="WAY69" s="87"/>
      <c r="WAZ69" s="87"/>
      <c r="WBA69" s="87"/>
      <c r="WBB69" s="87"/>
      <c r="WBC69" s="87"/>
      <c r="WBD69" s="87"/>
      <c r="WBE69" s="87"/>
      <c r="WBF69" s="87"/>
      <c r="WBG69" s="87"/>
      <c r="WBH69" s="87"/>
      <c r="WBI69" s="87"/>
      <c r="WBJ69" s="87"/>
      <c r="WBK69" s="87"/>
      <c r="WBL69" s="87"/>
      <c r="WBM69" s="87"/>
      <c r="WBN69" s="87"/>
      <c r="WBO69" s="87"/>
      <c r="WBP69" s="87"/>
      <c r="WBQ69" s="87"/>
      <c r="WBR69" s="87"/>
      <c r="WBS69" s="87"/>
      <c r="WBT69" s="87"/>
      <c r="WBU69" s="87"/>
      <c r="WBV69" s="87"/>
      <c r="WBW69" s="87"/>
      <c r="WBX69" s="87"/>
      <c r="WBY69" s="87"/>
      <c r="WBZ69" s="87"/>
      <c r="WCA69" s="87"/>
      <c r="WCB69" s="87"/>
      <c r="WCC69" s="87"/>
      <c r="WCD69" s="87"/>
      <c r="WCE69" s="87"/>
      <c r="WCF69" s="87"/>
      <c r="WCG69" s="87"/>
      <c r="WCH69" s="87"/>
      <c r="WCI69" s="87"/>
      <c r="WCJ69" s="87"/>
      <c r="WCK69" s="87"/>
      <c r="WCL69" s="87"/>
      <c r="WCM69" s="87"/>
      <c r="WCN69" s="87"/>
      <c r="WCO69" s="87"/>
      <c r="WCP69" s="87"/>
      <c r="WCQ69" s="87"/>
      <c r="WCR69" s="87"/>
      <c r="WCS69" s="87"/>
      <c r="WCT69" s="87"/>
      <c r="WCU69" s="87"/>
      <c r="WCV69" s="87"/>
      <c r="WCW69" s="87"/>
      <c r="WCX69" s="87"/>
      <c r="WCY69" s="87"/>
      <c r="WCZ69" s="87"/>
      <c r="WDA69" s="87"/>
      <c r="WDB69" s="87"/>
      <c r="WDC69" s="87"/>
      <c r="WDD69" s="87"/>
      <c r="WDE69" s="87"/>
      <c r="WDF69" s="87"/>
      <c r="WDG69" s="87"/>
      <c r="WDH69" s="87"/>
      <c r="WDI69" s="87"/>
      <c r="WDJ69" s="87"/>
      <c r="WDK69" s="87"/>
      <c r="WDL69" s="87"/>
      <c r="WDM69" s="87"/>
      <c r="WDN69" s="87"/>
      <c r="WDO69" s="87"/>
      <c r="WDP69" s="87"/>
      <c r="WDQ69" s="87"/>
      <c r="WDR69" s="87"/>
      <c r="WDS69" s="87"/>
      <c r="WDT69" s="87"/>
      <c r="WDU69" s="87"/>
      <c r="WDV69" s="87"/>
      <c r="WDW69" s="87"/>
      <c r="WDX69" s="87"/>
      <c r="WDY69" s="87"/>
      <c r="WDZ69" s="87"/>
      <c r="WEA69" s="87"/>
      <c r="WEB69" s="87"/>
      <c r="WEC69" s="87"/>
      <c r="WED69" s="87"/>
      <c r="WEE69" s="87"/>
      <c r="WEF69" s="87"/>
      <c r="WEG69" s="87"/>
      <c r="WEH69" s="87"/>
      <c r="WEI69" s="87"/>
      <c r="WEJ69" s="87"/>
      <c r="WEK69" s="87"/>
      <c r="WEL69" s="87"/>
      <c r="WEM69" s="87"/>
      <c r="WEN69" s="87"/>
      <c r="WEO69" s="87"/>
      <c r="WEP69" s="87"/>
      <c r="WEQ69" s="87"/>
      <c r="WER69" s="87"/>
      <c r="WES69" s="87"/>
      <c r="WET69" s="87"/>
      <c r="WEU69" s="87"/>
      <c r="WEV69" s="87"/>
      <c r="WEW69" s="87"/>
      <c r="WEX69" s="87"/>
      <c r="WEY69" s="87"/>
      <c r="WEZ69" s="87"/>
      <c r="WFA69" s="87"/>
      <c r="WFB69" s="87"/>
      <c r="WFC69" s="87"/>
      <c r="WFD69" s="87"/>
      <c r="WFE69" s="87"/>
      <c r="WFF69" s="87"/>
      <c r="WFG69" s="87"/>
      <c r="WFH69" s="87"/>
      <c r="WFI69" s="87"/>
      <c r="WFJ69" s="87"/>
      <c r="WFK69" s="87"/>
      <c r="WFL69" s="87"/>
      <c r="WFM69" s="87"/>
      <c r="WFN69" s="87"/>
      <c r="WFO69" s="87"/>
      <c r="WFP69" s="87"/>
      <c r="WFQ69" s="87"/>
      <c r="WFR69" s="87"/>
      <c r="WFS69" s="87"/>
      <c r="WFT69" s="87"/>
      <c r="WFU69" s="87"/>
      <c r="WFV69" s="87"/>
      <c r="WFW69" s="87"/>
      <c r="WFX69" s="87"/>
      <c r="WFY69" s="87"/>
      <c r="WFZ69" s="87"/>
      <c r="WGA69" s="87"/>
      <c r="WGB69" s="87"/>
      <c r="WGC69" s="87"/>
      <c r="WGD69" s="87"/>
      <c r="WGE69" s="87"/>
      <c r="WGF69" s="87"/>
      <c r="WGG69" s="87"/>
      <c r="WGH69" s="87"/>
      <c r="WGI69" s="87"/>
      <c r="WGJ69" s="87"/>
      <c r="WGK69" s="87"/>
      <c r="WGL69" s="87"/>
      <c r="WGM69" s="87"/>
      <c r="WGN69" s="87"/>
      <c r="WGO69" s="87"/>
      <c r="WGP69" s="87"/>
      <c r="WGQ69" s="87"/>
      <c r="WGR69" s="87"/>
      <c r="WGS69" s="87"/>
      <c r="WGT69" s="87"/>
      <c r="WGU69" s="87"/>
      <c r="WGV69" s="87"/>
      <c r="WGW69" s="87"/>
      <c r="WGX69" s="87"/>
      <c r="WGY69" s="87"/>
      <c r="WGZ69" s="87"/>
      <c r="WHA69" s="87"/>
      <c r="WHB69" s="87"/>
      <c r="WHC69" s="87"/>
      <c r="WHD69" s="87"/>
      <c r="WHE69" s="87"/>
      <c r="WHF69" s="87"/>
      <c r="WHG69" s="87"/>
      <c r="WHH69" s="87"/>
      <c r="WHI69" s="87"/>
      <c r="WHJ69" s="87"/>
      <c r="WHK69" s="87"/>
      <c r="WHL69" s="87"/>
      <c r="WHM69" s="87"/>
      <c r="WHN69" s="87"/>
      <c r="WHO69" s="87"/>
      <c r="WHP69" s="87"/>
      <c r="WHQ69" s="87"/>
      <c r="WHR69" s="87"/>
      <c r="WHS69" s="87"/>
      <c r="WHT69" s="87"/>
      <c r="WHU69" s="87"/>
      <c r="WHV69" s="87"/>
      <c r="WHW69" s="87"/>
      <c r="WHX69" s="87"/>
      <c r="WHY69" s="87"/>
      <c r="WHZ69" s="87"/>
      <c r="WIA69" s="87"/>
      <c r="WIB69" s="87"/>
      <c r="WIC69" s="87"/>
      <c r="WID69" s="87"/>
      <c r="WIE69" s="87"/>
      <c r="WIF69" s="87"/>
      <c r="WIG69" s="87"/>
      <c r="WIH69" s="87"/>
      <c r="WII69" s="87"/>
      <c r="WIJ69" s="87"/>
      <c r="WIK69" s="87"/>
      <c r="WIL69" s="87"/>
      <c r="WIM69" s="87"/>
      <c r="WIN69" s="87"/>
      <c r="WIO69" s="87"/>
      <c r="WIP69" s="87"/>
      <c r="WIQ69" s="87"/>
      <c r="WIR69" s="87"/>
      <c r="WIS69" s="87"/>
      <c r="WIT69" s="87"/>
      <c r="WIU69" s="87"/>
      <c r="WIV69" s="87"/>
      <c r="WIW69" s="87"/>
      <c r="WIX69" s="87"/>
      <c r="WIY69" s="87"/>
      <c r="WIZ69" s="87"/>
      <c r="WJA69" s="87"/>
      <c r="WJB69" s="87"/>
      <c r="WJC69" s="87"/>
      <c r="WJD69" s="87"/>
      <c r="WJE69" s="87"/>
      <c r="WJF69" s="87"/>
      <c r="WJG69" s="87"/>
      <c r="WJH69" s="87"/>
      <c r="WJI69" s="87"/>
      <c r="WJJ69" s="87"/>
      <c r="WJK69" s="87"/>
      <c r="WJL69" s="87"/>
      <c r="WJM69" s="87"/>
      <c r="WJN69" s="87"/>
      <c r="WJO69" s="87"/>
      <c r="WJP69" s="87"/>
      <c r="WJQ69" s="87"/>
      <c r="WJR69" s="87"/>
      <c r="WJS69" s="87"/>
      <c r="WJT69" s="87"/>
      <c r="WJU69" s="87"/>
      <c r="WJV69" s="87"/>
      <c r="WJW69" s="87"/>
      <c r="WJX69" s="87"/>
      <c r="WJY69" s="87"/>
      <c r="WJZ69" s="87"/>
      <c r="WKA69" s="87"/>
      <c r="WKB69" s="87"/>
      <c r="WKC69" s="87"/>
      <c r="WKD69" s="87"/>
      <c r="WKE69" s="87"/>
      <c r="WKF69" s="87"/>
      <c r="WKG69" s="87"/>
      <c r="WKH69" s="87"/>
      <c r="WKI69" s="87"/>
      <c r="WKJ69" s="87"/>
      <c r="WKK69" s="87"/>
      <c r="WKL69" s="87"/>
      <c r="WKM69" s="87"/>
      <c r="WKN69" s="87"/>
      <c r="WKO69" s="87"/>
      <c r="WKP69" s="87"/>
      <c r="WKQ69" s="87"/>
      <c r="WKR69" s="87"/>
      <c r="WKS69" s="87"/>
      <c r="WKT69" s="87"/>
      <c r="WKU69" s="87"/>
      <c r="WKV69" s="87"/>
      <c r="WKW69" s="87"/>
      <c r="WKX69" s="87"/>
      <c r="WKY69" s="87"/>
      <c r="WKZ69" s="87"/>
      <c r="WLA69" s="87"/>
      <c r="WLB69" s="87"/>
      <c r="WLC69" s="87"/>
      <c r="WLD69" s="87"/>
      <c r="WLE69" s="87"/>
      <c r="WLF69" s="87"/>
      <c r="WLG69" s="87"/>
      <c r="WLH69" s="87"/>
      <c r="WLI69" s="87"/>
      <c r="WLJ69" s="87"/>
      <c r="WLK69" s="87"/>
      <c r="WLL69" s="87"/>
      <c r="WLM69" s="87"/>
      <c r="WLN69" s="87"/>
      <c r="WLO69" s="87"/>
      <c r="WLP69" s="87"/>
      <c r="WLQ69" s="87"/>
      <c r="WLR69" s="87"/>
      <c r="WLS69" s="87"/>
      <c r="WLT69" s="87"/>
      <c r="WLU69" s="87"/>
      <c r="WLV69" s="87"/>
      <c r="WLW69" s="87"/>
      <c r="WLX69" s="87"/>
      <c r="WLY69" s="87"/>
      <c r="WLZ69" s="87"/>
      <c r="WMA69" s="87"/>
      <c r="WMB69" s="87"/>
      <c r="WMC69" s="87"/>
      <c r="WMD69" s="87"/>
      <c r="WME69" s="87"/>
      <c r="WMF69" s="87"/>
      <c r="WMG69" s="87"/>
      <c r="WMH69" s="87"/>
      <c r="WMI69" s="87"/>
      <c r="WMJ69" s="87"/>
      <c r="WMK69" s="87"/>
      <c r="WML69" s="87"/>
      <c r="WMM69" s="87"/>
      <c r="WMN69" s="87"/>
      <c r="WMO69" s="87"/>
      <c r="WMP69" s="87"/>
      <c r="WMQ69" s="87"/>
      <c r="WMR69" s="87"/>
      <c r="WMS69" s="87"/>
      <c r="WMT69" s="87"/>
      <c r="WMU69" s="87"/>
      <c r="WMV69" s="87"/>
      <c r="WMW69" s="87"/>
      <c r="WMX69" s="87"/>
      <c r="WMY69" s="87"/>
      <c r="WMZ69" s="87"/>
      <c r="WNA69" s="87"/>
      <c r="WNB69" s="87"/>
      <c r="WNC69" s="87"/>
      <c r="WND69" s="87"/>
      <c r="WNE69" s="87"/>
      <c r="WNF69" s="87"/>
      <c r="WNG69" s="87"/>
      <c r="WNH69" s="87"/>
      <c r="WNI69" s="87"/>
      <c r="WNJ69" s="87"/>
      <c r="WNK69" s="87"/>
      <c r="WNL69" s="87"/>
      <c r="WNM69" s="87"/>
      <c r="WNN69" s="87"/>
      <c r="WNO69" s="87"/>
      <c r="WNP69" s="87"/>
      <c r="WNQ69" s="87"/>
      <c r="WNR69" s="87"/>
      <c r="WNS69" s="87"/>
      <c r="WNT69" s="87"/>
      <c r="WNU69" s="87"/>
      <c r="WNV69" s="87"/>
      <c r="WNW69" s="87"/>
      <c r="WNX69" s="87"/>
      <c r="WNY69" s="87"/>
      <c r="WNZ69" s="87"/>
      <c r="WOA69" s="87"/>
      <c r="WOB69" s="87"/>
      <c r="WOC69" s="87"/>
      <c r="WOD69" s="87"/>
      <c r="WOE69" s="87"/>
      <c r="WOF69" s="87"/>
      <c r="WOG69" s="87"/>
      <c r="WOH69" s="87"/>
      <c r="WOI69" s="87"/>
      <c r="WOJ69" s="87"/>
      <c r="WOK69" s="87"/>
      <c r="WOL69" s="87"/>
      <c r="WOM69" s="87"/>
      <c r="WON69" s="87"/>
      <c r="WOO69" s="87"/>
      <c r="WOP69" s="87"/>
      <c r="WOQ69" s="87"/>
      <c r="WOR69" s="87"/>
      <c r="WOS69" s="87"/>
      <c r="WOT69" s="87"/>
      <c r="WOU69" s="87"/>
      <c r="WOV69" s="87"/>
      <c r="WOW69" s="87"/>
      <c r="WOX69" s="87"/>
      <c r="WOY69" s="87"/>
      <c r="WOZ69" s="87"/>
      <c r="WPA69" s="87"/>
      <c r="WPB69" s="87"/>
      <c r="WPC69" s="87"/>
      <c r="WPD69" s="87"/>
      <c r="WPE69" s="87"/>
      <c r="WPF69" s="87"/>
      <c r="WPG69" s="87"/>
      <c r="WPH69" s="87"/>
      <c r="WPI69" s="87"/>
      <c r="WPJ69" s="87"/>
      <c r="WPK69" s="87"/>
      <c r="WPL69" s="87"/>
      <c r="WPM69" s="87"/>
      <c r="WPN69" s="87"/>
      <c r="WPO69" s="87"/>
      <c r="WPP69" s="87"/>
      <c r="WPQ69" s="87"/>
      <c r="WPR69" s="87"/>
      <c r="WPS69" s="87"/>
      <c r="WPT69" s="87"/>
      <c r="WPU69" s="87"/>
      <c r="WPV69" s="87"/>
      <c r="WPW69" s="87"/>
      <c r="WPX69" s="87"/>
      <c r="WPY69" s="87"/>
      <c r="WPZ69" s="87"/>
      <c r="WQA69" s="87"/>
      <c r="WQB69" s="87"/>
      <c r="WQC69" s="87"/>
      <c r="WQD69" s="87"/>
      <c r="WQE69" s="87"/>
      <c r="WQF69" s="87"/>
      <c r="WQG69" s="87"/>
      <c r="WQH69" s="87"/>
      <c r="WQI69" s="87"/>
      <c r="WQJ69" s="87"/>
      <c r="WQK69" s="87"/>
      <c r="WQL69" s="87"/>
      <c r="WQM69" s="87"/>
      <c r="WQN69" s="87"/>
      <c r="WQO69" s="87"/>
      <c r="WQP69" s="87"/>
      <c r="WQQ69" s="87"/>
      <c r="WQR69" s="87"/>
      <c r="WQS69" s="87"/>
      <c r="WQT69" s="87"/>
      <c r="WQU69" s="87"/>
      <c r="WQV69" s="87"/>
      <c r="WQW69" s="87"/>
      <c r="WQX69" s="87"/>
      <c r="WQY69" s="87"/>
      <c r="WQZ69" s="87"/>
      <c r="WRA69" s="87"/>
      <c r="WRB69" s="87"/>
      <c r="WRC69" s="87"/>
      <c r="WRD69" s="87"/>
      <c r="WRE69" s="87"/>
      <c r="WRF69" s="87"/>
      <c r="WRG69" s="87"/>
      <c r="WRH69" s="87"/>
      <c r="WRI69" s="87"/>
      <c r="WRJ69" s="87"/>
      <c r="WRK69" s="87"/>
      <c r="WRL69" s="87"/>
      <c r="WRM69" s="87"/>
      <c r="WRN69" s="87"/>
      <c r="WRO69" s="87"/>
      <c r="WRP69" s="87"/>
      <c r="WRQ69" s="87"/>
      <c r="WRR69" s="87"/>
      <c r="WRS69" s="87"/>
      <c r="WRT69" s="87"/>
      <c r="WRU69" s="87"/>
      <c r="WRV69" s="87"/>
      <c r="WRW69" s="87"/>
      <c r="WRX69" s="87"/>
      <c r="WRY69" s="87"/>
      <c r="WRZ69" s="87"/>
      <c r="WSA69" s="87"/>
      <c r="WSB69" s="87"/>
      <c r="WSC69" s="87"/>
      <c r="WSD69" s="87"/>
      <c r="WSE69" s="87"/>
      <c r="WSF69" s="87"/>
      <c r="WSG69" s="87"/>
      <c r="WSH69" s="87"/>
      <c r="WSI69" s="87"/>
      <c r="WSJ69" s="87"/>
      <c r="WSK69" s="87"/>
      <c r="WSL69" s="87"/>
      <c r="WSM69" s="87"/>
      <c r="WSN69" s="87"/>
      <c r="WSO69" s="87"/>
      <c r="WSP69" s="87"/>
      <c r="WSQ69" s="87"/>
      <c r="WSR69" s="87"/>
      <c r="WSS69" s="87"/>
      <c r="WST69" s="87"/>
      <c r="WSU69" s="87"/>
      <c r="WSV69" s="87"/>
      <c r="WSW69" s="87"/>
      <c r="WSX69" s="87"/>
      <c r="WSY69" s="87"/>
      <c r="WSZ69" s="87"/>
      <c r="WTA69" s="87"/>
      <c r="WTB69" s="87"/>
      <c r="WTC69" s="87"/>
      <c r="WTD69" s="87"/>
      <c r="WTE69" s="87"/>
      <c r="WTF69" s="87"/>
      <c r="WTG69" s="87"/>
      <c r="WTH69" s="87"/>
      <c r="WTI69" s="87"/>
      <c r="WTJ69" s="87"/>
      <c r="WTK69" s="87"/>
      <c r="WTL69" s="87"/>
      <c r="WTM69" s="87"/>
      <c r="WTN69" s="87"/>
      <c r="WTO69" s="87"/>
      <c r="WTP69" s="87"/>
      <c r="WTQ69" s="87"/>
      <c r="WTR69" s="87"/>
      <c r="WTS69" s="87"/>
      <c r="WTT69" s="87"/>
      <c r="WTU69" s="87"/>
      <c r="WTV69" s="87"/>
      <c r="WTW69" s="87"/>
      <c r="WTX69" s="87"/>
      <c r="WTY69" s="87"/>
      <c r="WTZ69" s="87"/>
      <c r="WUA69" s="87"/>
      <c r="WUB69" s="87"/>
      <c r="WUC69" s="87"/>
      <c r="WUD69" s="87"/>
      <c r="WUE69" s="87"/>
      <c r="WUF69" s="87"/>
      <c r="WUG69" s="87"/>
      <c r="WUH69" s="87"/>
      <c r="WUI69" s="87"/>
      <c r="WUJ69" s="87"/>
      <c r="WUK69" s="87"/>
      <c r="WUL69" s="87"/>
      <c r="WUM69" s="87"/>
      <c r="WUN69" s="87"/>
      <c r="WUO69" s="87"/>
      <c r="WUP69" s="87"/>
      <c r="WUQ69" s="87"/>
      <c r="WUR69" s="87"/>
      <c r="WUS69" s="87"/>
      <c r="WUT69" s="87"/>
      <c r="WUU69" s="87"/>
      <c r="WUV69" s="87"/>
      <c r="WUW69" s="87"/>
      <c r="WUX69" s="87"/>
      <c r="WUY69" s="87"/>
      <c r="WUZ69" s="87"/>
      <c r="WVA69" s="87"/>
      <c r="WVB69" s="87"/>
      <c r="WVC69" s="87"/>
      <c r="WVD69" s="87"/>
      <c r="WVE69" s="87"/>
      <c r="WVF69" s="87"/>
      <c r="WVG69" s="87"/>
      <c r="WVH69" s="87"/>
      <c r="WVI69" s="87"/>
      <c r="WVJ69" s="87"/>
      <c r="WVK69" s="87"/>
      <c r="WVL69" s="87"/>
      <c r="WVM69" s="87"/>
      <c r="WVN69" s="87"/>
      <c r="WVO69" s="87"/>
      <c r="WVP69" s="87"/>
      <c r="WVQ69" s="87"/>
      <c r="WVR69" s="87"/>
      <c r="WVS69" s="87"/>
      <c r="WVT69" s="87"/>
      <c r="WVU69" s="87"/>
      <c r="WVV69" s="87"/>
      <c r="WVW69" s="87"/>
      <c r="WVX69" s="87"/>
      <c r="WVY69" s="87"/>
      <c r="WVZ69" s="87"/>
      <c r="WWA69" s="87"/>
      <c r="WWB69" s="87"/>
      <c r="WWC69" s="87"/>
      <c r="WWD69" s="87"/>
      <c r="WWE69" s="87"/>
      <c r="WWF69" s="87"/>
      <c r="WWG69" s="87"/>
      <c r="WWH69" s="87"/>
      <c r="WWI69" s="87"/>
      <c r="WWJ69" s="87"/>
      <c r="WWK69" s="87"/>
      <c r="WWL69" s="87"/>
      <c r="WWM69" s="87"/>
      <c r="WWN69" s="87"/>
      <c r="WWO69" s="87"/>
      <c r="WWP69" s="87"/>
      <c r="WWQ69" s="87"/>
      <c r="WWR69" s="87"/>
      <c r="WWS69" s="87"/>
      <c r="WWT69" s="87"/>
      <c r="WWU69" s="87"/>
      <c r="WWV69" s="87"/>
      <c r="WWW69" s="87"/>
      <c r="WWX69" s="87"/>
      <c r="WWY69" s="87"/>
      <c r="WWZ69" s="87"/>
      <c r="WXA69" s="87"/>
      <c r="WXB69" s="87"/>
      <c r="WXC69" s="87"/>
      <c r="WXD69" s="87"/>
      <c r="WXE69" s="87"/>
      <c r="WXF69" s="87"/>
      <c r="WXG69" s="87"/>
      <c r="WXH69" s="87"/>
      <c r="WXI69" s="87"/>
      <c r="WXJ69" s="87"/>
      <c r="WXK69" s="87"/>
      <c r="WXL69" s="87"/>
      <c r="WXM69" s="87"/>
      <c r="WXN69" s="87"/>
      <c r="WXO69" s="87"/>
      <c r="WXP69" s="87"/>
      <c r="WXQ69" s="87"/>
      <c r="WXR69" s="87"/>
      <c r="WXS69" s="87"/>
      <c r="WXT69" s="87"/>
      <c r="WXU69" s="87"/>
      <c r="WXV69" s="87"/>
      <c r="WXW69" s="87"/>
      <c r="WXX69" s="87"/>
      <c r="WXY69" s="87"/>
      <c r="WXZ69" s="87"/>
      <c r="WYA69" s="87"/>
      <c r="WYB69" s="87"/>
      <c r="WYC69" s="87"/>
      <c r="WYD69" s="87"/>
      <c r="WYE69" s="87"/>
      <c r="WYF69" s="87"/>
      <c r="WYG69" s="87"/>
      <c r="WYH69" s="87"/>
      <c r="WYI69" s="87"/>
      <c r="WYJ69" s="87"/>
      <c r="WYK69" s="87"/>
      <c r="WYL69" s="87"/>
      <c r="WYM69" s="87"/>
      <c r="WYN69" s="87"/>
      <c r="WYO69" s="87"/>
      <c r="WYP69" s="87"/>
      <c r="WYQ69" s="87"/>
      <c r="WYR69" s="87"/>
      <c r="WYS69" s="87"/>
      <c r="WYT69" s="87"/>
      <c r="WYU69" s="87"/>
      <c r="WYV69" s="87"/>
      <c r="WYW69" s="87"/>
      <c r="WYX69" s="87"/>
      <c r="WYY69" s="87"/>
      <c r="WYZ69" s="87"/>
      <c r="WZA69" s="87"/>
      <c r="WZB69" s="87"/>
      <c r="WZC69" s="87"/>
      <c r="WZD69" s="87"/>
      <c r="WZE69" s="87"/>
      <c r="WZF69" s="87"/>
      <c r="WZG69" s="87"/>
      <c r="WZH69" s="87"/>
      <c r="WZI69" s="87"/>
      <c r="WZJ69" s="87"/>
      <c r="WZK69" s="87"/>
      <c r="WZL69" s="87"/>
      <c r="WZM69" s="87"/>
      <c r="WZN69" s="87"/>
      <c r="WZO69" s="87"/>
      <c r="WZP69" s="87"/>
      <c r="WZQ69" s="87"/>
      <c r="WZR69" s="87"/>
      <c r="WZS69" s="87"/>
      <c r="WZT69" s="87"/>
      <c r="WZU69" s="87"/>
      <c r="WZV69" s="87"/>
      <c r="WZW69" s="87"/>
      <c r="WZX69" s="87"/>
      <c r="WZY69" s="87"/>
      <c r="WZZ69" s="87"/>
      <c r="XAA69" s="87"/>
      <c r="XAB69" s="87"/>
      <c r="XAC69" s="87"/>
      <c r="XAD69" s="87"/>
      <c r="XAE69" s="87"/>
      <c r="XAF69" s="87"/>
      <c r="XAG69" s="87"/>
      <c r="XAH69" s="87"/>
      <c r="XAI69" s="87"/>
      <c r="XAJ69" s="87"/>
      <c r="XAK69" s="87"/>
      <c r="XAL69" s="87"/>
      <c r="XAM69" s="87"/>
      <c r="XAN69" s="87"/>
      <c r="XAO69" s="87"/>
      <c r="XAP69" s="87"/>
      <c r="XAQ69" s="87"/>
      <c r="XAR69" s="87"/>
      <c r="XAS69" s="87"/>
      <c r="XAT69" s="87"/>
      <c r="XAU69" s="87"/>
      <c r="XAV69" s="87"/>
      <c r="XAW69" s="87"/>
      <c r="XAX69" s="87"/>
      <c r="XAY69" s="87"/>
      <c r="XAZ69" s="87"/>
      <c r="XBA69" s="87"/>
      <c r="XBB69" s="87"/>
      <c r="XBC69" s="87"/>
      <c r="XBD69" s="87"/>
      <c r="XBE69" s="87"/>
      <c r="XBF69" s="87"/>
      <c r="XBG69" s="87"/>
      <c r="XBH69" s="87"/>
      <c r="XBI69" s="87"/>
      <c r="XBJ69" s="87"/>
      <c r="XBK69" s="87"/>
      <c r="XBL69" s="87"/>
      <c r="XBM69" s="87"/>
      <c r="XBN69" s="87"/>
      <c r="XBO69" s="87"/>
      <c r="XBP69" s="87"/>
      <c r="XBQ69" s="87"/>
      <c r="XBR69" s="87"/>
      <c r="XBS69" s="87"/>
      <c r="XBT69" s="87"/>
      <c r="XBU69" s="87"/>
      <c r="XBV69" s="87"/>
      <c r="XBW69" s="87"/>
      <c r="XBX69" s="87"/>
      <c r="XBY69" s="87"/>
      <c r="XBZ69" s="87"/>
      <c r="XCA69" s="87"/>
      <c r="XCB69" s="87"/>
      <c r="XCC69" s="87"/>
      <c r="XCD69" s="87"/>
      <c r="XCE69" s="87"/>
      <c r="XCF69" s="87"/>
      <c r="XCG69" s="87"/>
      <c r="XCH69" s="87"/>
      <c r="XCI69" s="87"/>
      <c r="XCJ69" s="87"/>
      <c r="XCK69" s="87"/>
      <c r="XCL69" s="87"/>
      <c r="XCM69" s="87"/>
      <c r="XCN69" s="87"/>
      <c r="XCO69" s="87"/>
      <c r="XCP69" s="87"/>
      <c r="XCQ69" s="87"/>
      <c r="XCR69" s="87"/>
      <c r="XCS69" s="87"/>
      <c r="XCT69" s="87"/>
      <c r="XCU69" s="87"/>
      <c r="XCV69" s="87"/>
      <c r="XCW69" s="87"/>
      <c r="XCX69" s="87"/>
      <c r="XCY69" s="87"/>
      <c r="XCZ69" s="87"/>
      <c r="XDA69" s="87"/>
      <c r="XDB69" s="87"/>
      <c r="XDC69" s="87"/>
      <c r="XDD69" s="87"/>
      <c r="XDE69" s="87"/>
      <c r="XDF69" s="87"/>
      <c r="XDG69" s="87"/>
      <c r="XDH69" s="87"/>
      <c r="XDI69" s="87"/>
      <c r="XDJ69" s="87"/>
      <c r="XDK69" s="87"/>
      <c r="XDL69" s="87"/>
      <c r="XDM69" s="87"/>
      <c r="XDN69" s="87"/>
      <c r="XDO69" s="87"/>
      <c r="XDP69" s="87"/>
      <c r="XDQ69" s="87"/>
      <c r="XDR69" s="87"/>
      <c r="XDS69" s="87"/>
      <c r="XDT69" s="87"/>
      <c r="XDU69" s="87"/>
      <c r="XDV69" s="87"/>
      <c r="XDW69" s="87"/>
      <c r="XDX69" s="87"/>
      <c r="XDY69" s="87"/>
      <c r="XDZ69" s="87"/>
      <c r="XEA69" s="87"/>
      <c r="XEB69" s="87"/>
      <c r="XEC69" s="87"/>
      <c r="XED69" s="87"/>
      <c r="XEE69" s="87"/>
      <c r="XEF69" s="87"/>
      <c r="XEG69" s="87"/>
      <c r="XEH69" s="87"/>
      <c r="XEI69" s="87"/>
      <c r="XEJ69" s="87"/>
      <c r="XEK69" s="87"/>
      <c r="XEL69" s="87"/>
      <c r="XEM69" s="87"/>
      <c r="XEN69" s="87"/>
      <c r="XEO69" s="87"/>
      <c r="XEP69" s="87"/>
      <c r="XEQ69" s="87"/>
      <c r="XER69" s="87"/>
      <c r="XES69" s="87"/>
      <c r="XET69" s="87"/>
      <c r="XEU69" s="87"/>
      <c r="XEV69" s="87"/>
      <c r="XEW69" s="87"/>
      <c r="XEX69" s="87"/>
      <c r="XEY69" s="87"/>
      <c r="XEZ69" s="87"/>
      <c r="XFA69" s="87"/>
      <c r="XFB69" s="87"/>
    </row>
    <row r="70" spans="1:16382" s="12" customFormat="1" x14ac:dyDescent="0.2">
      <c r="A70" s="73"/>
      <c r="B70" s="12" t="s">
        <v>90</v>
      </c>
      <c r="C70" s="73"/>
      <c r="O70" s="73"/>
    </row>
    <row r="71" spans="1:16382" x14ac:dyDescent="0.2">
      <c r="O71" s="82"/>
    </row>
    <row r="72" spans="1:16382" s="82" customFormat="1" x14ac:dyDescent="0.2">
      <c r="B72" s="87" t="s">
        <v>214</v>
      </c>
    </row>
    <row r="73" spans="1:16382" x14ac:dyDescent="0.2">
      <c r="B73" s="5" t="s">
        <v>81</v>
      </c>
      <c r="O73" s="82"/>
    </row>
    <row r="74" spans="1:16382" x14ac:dyDescent="0.2">
      <c r="B74" s="6" t="s">
        <v>82</v>
      </c>
      <c r="D74" s="6" t="s">
        <v>92</v>
      </c>
      <c r="F74" s="77">
        <f>SUM(H74:M74,O74)</f>
        <v>110631817.72433203</v>
      </c>
      <c r="H74" s="41">
        <v>1899039</v>
      </c>
      <c r="I74" s="41">
        <v>18939688.989046618</v>
      </c>
      <c r="J74" s="41">
        <v>52971824.183996804</v>
      </c>
      <c r="K74" s="41">
        <v>1545259.67</v>
      </c>
      <c r="L74" s="41">
        <v>30954904.773838885</v>
      </c>
      <c r="M74" s="41">
        <v>1587282.4641145801</v>
      </c>
      <c r="O74" s="50">
        <v>2733818.6433351347</v>
      </c>
      <c r="Q74" s="133" t="s">
        <v>530</v>
      </c>
    </row>
    <row r="75" spans="1:16382" x14ac:dyDescent="0.2">
      <c r="B75" s="6" t="s">
        <v>89</v>
      </c>
      <c r="D75" s="6" t="s">
        <v>92</v>
      </c>
      <c r="F75" s="77">
        <f t="shared" ref="F75:F79" si="8">SUM(H75:M75,O75)</f>
        <v>58605.919405502878</v>
      </c>
      <c r="H75" s="41">
        <v>1645</v>
      </c>
      <c r="I75" s="41">
        <v>7203.8588030732872</v>
      </c>
      <c r="J75" s="41">
        <v>48876.918066967992</v>
      </c>
      <c r="K75" s="41">
        <v>0</v>
      </c>
      <c r="L75" s="41">
        <v>0</v>
      </c>
      <c r="M75" s="41">
        <v>880.14253546160205</v>
      </c>
      <c r="O75" s="75">
        <v>0</v>
      </c>
      <c r="Q75" s="133" t="s">
        <v>531</v>
      </c>
    </row>
    <row r="76" spans="1:16382" s="133" customFormat="1" x14ac:dyDescent="0.2">
      <c r="B76" s="133" t="s">
        <v>865</v>
      </c>
      <c r="D76" s="133" t="s">
        <v>92</v>
      </c>
      <c r="F76" s="77">
        <f t="shared" si="8"/>
        <v>4939677.2900000559</v>
      </c>
      <c r="H76" s="75">
        <v>126705.36</v>
      </c>
      <c r="I76" s="75">
        <v>1757525</v>
      </c>
      <c r="J76" s="75">
        <v>2371455.7200000561</v>
      </c>
      <c r="K76" s="75">
        <v>0</v>
      </c>
      <c r="L76" s="75">
        <v>307092</v>
      </c>
      <c r="M76" s="75">
        <v>101349.21000000033</v>
      </c>
      <c r="O76" s="75">
        <v>275550</v>
      </c>
      <c r="Q76" s="133" t="s">
        <v>868</v>
      </c>
    </row>
    <row r="77" spans="1:16382" s="133" customFormat="1" x14ac:dyDescent="0.2">
      <c r="B77" s="133" t="s">
        <v>867</v>
      </c>
      <c r="D77" s="133" t="s">
        <v>92</v>
      </c>
      <c r="F77" s="77">
        <f t="shared" si="8"/>
        <v>1645800.7599999621</v>
      </c>
      <c r="H77" s="75">
        <v>3231.2</v>
      </c>
      <c r="I77" s="75">
        <v>87330.54</v>
      </c>
      <c r="J77" s="75">
        <v>1040200.5199999622</v>
      </c>
      <c r="K77" s="75">
        <v>0</v>
      </c>
      <c r="L77" s="75">
        <v>515038.5</v>
      </c>
      <c r="M77" s="75">
        <v>0</v>
      </c>
      <c r="O77" s="75">
        <v>0</v>
      </c>
      <c r="Q77" s="133" t="s">
        <v>868</v>
      </c>
    </row>
    <row r="78" spans="1:16382" s="133" customFormat="1" x14ac:dyDescent="0.2">
      <c r="B78" s="133" t="s">
        <v>866</v>
      </c>
      <c r="D78" s="133" t="s">
        <v>92</v>
      </c>
      <c r="F78" s="77">
        <f t="shared" si="8"/>
        <v>9819.1999999999989</v>
      </c>
      <c r="H78" s="75">
        <v>9819.1999999999989</v>
      </c>
      <c r="I78" s="75">
        <v>0</v>
      </c>
      <c r="J78" s="75">
        <v>0</v>
      </c>
      <c r="K78" s="75">
        <v>0</v>
      </c>
      <c r="L78" s="75">
        <v>0</v>
      </c>
      <c r="M78" s="75">
        <v>0</v>
      </c>
      <c r="O78" s="75">
        <v>0</v>
      </c>
      <c r="Q78" s="133" t="s">
        <v>868</v>
      </c>
    </row>
    <row r="79" spans="1:16382" x14ac:dyDescent="0.2">
      <c r="B79" s="6" t="s">
        <v>83</v>
      </c>
      <c r="D79" s="6" t="s">
        <v>92</v>
      </c>
      <c r="F79" s="77">
        <f t="shared" si="8"/>
        <v>136862.44999999998</v>
      </c>
      <c r="H79" s="41">
        <v>0</v>
      </c>
      <c r="I79" s="41">
        <v>0</v>
      </c>
      <c r="J79" s="41">
        <v>0</v>
      </c>
      <c r="K79" s="41">
        <v>136862.44999999998</v>
      </c>
      <c r="L79" s="41">
        <v>0</v>
      </c>
      <c r="M79" s="41">
        <v>0</v>
      </c>
      <c r="O79" s="75">
        <v>0</v>
      </c>
      <c r="Q79" s="133" t="s">
        <v>532</v>
      </c>
    </row>
    <row r="80" spans="1:16382" x14ac:dyDescent="0.2">
      <c r="F80" s="82"/>
      <c r="O80" s="82"/>
      <c r="Q80" s="133"/>
    </row>
    <row r="81" spans="1:19" x14ac:dyDescent="0.2">
      <c r="B81" s="5" t="s">
        <v>84</v>
      </c>
      <c r="F81" s="82"/>
      <c r="O81" s="82"/>
      <c r="Q81" s="133"/>
    </row>
    <row r="82" spans="1:19" x14ac:dyDescent="0.2">
      <c r="B82" s="6" t="s">
        <v>85</v>
      </c>
      <c r="D82" s="6" t="s">
        <v>92</v>
      </c>
      <c r="F82" s="77">
        <f>SUM(H82:M82,O82)</f>
        <v>8918.5844388290298</v>
      </c>
      <c r="H82" s="41">
        <v>0</v>
      </c>
      <c r="I82" s="41">
        <v>0</v>
      </c>
      <c r="J82" s="41">
        <v>8918.5844388290298</v>
      </c>
      <c r="K82" s="41">
        <v>0</v>
      </c>
      <c r="L82" s="41">
        <v>0</v>
      </c>
      <c r="M82" s="41">
        <v>0</v>
      </c>
      <c r="O82" s="75">
        <v>0</v>
      </c>
      <c r="Q82" s="133" t="s">
        <v>533</v>
      </c>
    </row>
    <row r="83" spans="1:19" x14ac:dyDescent="0.2">
      <c r="B83" s="82" t="s">
        <v>86</v>
      </c>
      <c r="D83" s="6" t="s">
        <v>92</v>
      </c>
      <c r="F83" s="77">
        <f t="shared" ref="F83:F85" si="9">SUM(H83:M83,O83)</f>
        <v>149957.37602027657</v>
      </c>
      <c r="H83" s="41">
        <v>0</v>
      </c>
      <c r="I83" s="41">
        <v>35016.942223631901</v>
      </c>
      <c r="J83" s="41">
        <v>0</v>
      </c>
      <c r="K83" s="41">
        <v>12670.67</v>
      </c>
      <c r="L83" s="41">
        <v>102269.76379664468</v>
      </c>
      <c r="M83" s="41">
        <v>0</v>
      </c>
      <c r="O83" s="75">
        <v>0</v>
      </c>
      <c r="Q83" s="133" t="s">
        <v>702</v>
      </c>
    </row>
    <row r="84" spans="1:19" s="82" customFormat="1" x14ac:dyDescent="0.2">
      <c r="B84" s="82" t="s">
        <v>87</v>
      </c>
      <c r="D84" s="82" t="s">
        <v>92</v>
      </c>
      <c r="F84" s="77">
        <f t="shared" si="9"/>
        <v>81018.188096605372</v>
      </c>
      <c r="H84" s="75">
        <v>537</v>
      </c>
      <c r="I84" s="75">
        <v>5390.2170333882405</v>
      </c>
      <c r="J84" s="75">
        <v>44652.354411807799</v>
      </c>
      <c r="K84" s="75">
        <v>38.090000000000003</v>
      </c>
      <c r="L84" s="75">
        <v>30400.526651409342</v>
      </c>
      <c r="M84" s="75">
        <v>0</v>
      </c>
      <c r="O84" s="75">
        <v>0</v>
      </c>
      <c r="Q84" s="133" t="s">
        <v>706</v>
      </c>
    </row>
    <row r="85" spans="1:19" x14ac:dyDescent="0.2">
      <c r="B85" s="6" t="s">
        <v>88</v>
      </c>
      <c r="D85" s="6" t="s">
        <v>92</v>
      </c>
      <c r="F85" s="77">
        <f t="shared" si="9"/>
        <v>3035185.3730594264</v>
      </c>
      <c r="H85" s="41">
        <v>0</v>
      </c>
      <c r="I85" s="41">
        <v>73968.522962982097</v>
      </c>
      <c r="J85" s="41">
        <v>2852621.4970613057</v>
      </c>
      <c r="K85" s="41">
        <v>6559.32</v>
      </c>
      <c r="L85" s="41">
        <v>102036.03303513883</v>
      </c>
      <c r="M85" s="41">
        <v>0</v>
      </c>
      <c r="O85" s="75">
        <v>0</v>
      </c>
      <c r="Q85" s="133" t="s">
        <v>534</v>
      </c>
    </row>
    <row r="86" spans="1:19" x14ac:dyDescent="0.2">
      <c r="O86" s="82"/>
    </row>
    <row r="87" spans="1:19" s="12" customFormat="1" x14ac:dyDescent="0.2">
      <c r="A87" s="73"/>
      <c r="B87" s="12" t="s">
        <v>91</v>
      </c>
      <c r="C87" s="73"/>
      <c r="O87" s="73"/>
    </row>
    <row r="88" spans="1:19" x14ac:dyDescent="0.2">
      <c r="O88" s="82"/>
    </row>
    <row r="89" spans="1:19" s="82" customFormat="1" x14ac:dyDescent="0.2">
      <c r="B89" s="87" t="s">
        <v>214</v>
      </c>
    </row>
    <row r="90" spans="1:19" x14ac:dyDescent="0.2">
      <c r="B90" s="5" t="s">
        <v>81</v>
      </c>
      <c r="O90" s="82"/>
    </row>
    <row r="91" spans="1:19" x14ac:dyDescent="0.2">
      <c r="B91" s="6" t="s">
        <v>82</v>
      </c>
      <c r="D91" s="6" t="s">
        <v>93</v>
      </c>
      <c r="F91" s="77">
        <f>SUM(H91:M91,O91)</f>
        <v>124260691.91971752</v>
      </c>
      <c r="H91" s="165">
        <v>3881240</v>
      </c>
      <c r="I91" s="165">
        <v>21129272.376629222</v>
      </c>
      <c r="J91" s="165">
        <v>58334251.483219624</v>
      </c>
      <c r="K91" s="165">
        <v>1380541.02</v>
      </c>
      <c r="L91" s="165">
        <v>35784065.571390502</v>
      </c>
      <c r="M91" s="165">
        <v>1145987.0729685496</v>
      </c>
      <c r="N91" s="24"/>
      <c r="O91" s="166">
        <v>2605334.3955096374</v>
      </c>
      <c r="Q91" s="82" t="s">
        <v>839</v>
      </c>
      <c r="S91" s="155"/>
    </row>
    <row r="92" spans="1:19" x14ac:dyDescent="0.2">
      <c r="B92" s="6" t="s">
        <v>89</v>
      </c>
      <c r="D92" s="6" t="s">
        <v>93</v>
      </c>
      <c r="F92" s="77">
        <f t="shared" ref="F92:F96" si="10">SUM(H92:M92,O92)</f>
        <v>184471.66550149315</v>
      </c>
      <c r="H92" s="165">
        <v>6414</v>
      </c>
      <c r="I92" s="165">
        <v>12083.276882694094</v>
      </c>
      <c r="J92" s="165">
        <v>163892.52193603065</v>
      </c>
      <c r="K92" s="165">
        <v>0</v>
      </c>
      <c r="L92" s="165">
        <v>0</v>
      </c>
      <c r="M92" s="165">
        <v>2081.8666827683924</v>
      </c>
      <c r="N92" s="24"/>
      <c r="O92" s="165">
        <v>0</v>
      </c>
      <c r="Q92" s="6" t="s">
        <v>840</v>
      </c>
    </row>
    <row r="93" spans="1:19" s="133" customFormat="1" x14ac:dyDescent="0.2">
      <c r="B93" s="133" t="s">
        <v>865</v>
      </c>
      <c r="D93" s="133" t="s">
        <v>93</v>
      </c>
      <c r="F93" s="77">
        <f t="shared" si="10"/>
        <v>4900231.2100000586</v>
      </c>
      <c r="H93" s="75">
        <v>137219.31</v>
      </c>
      <c r="I93" s="165">
        <v>1978391.1400000001</v>
      </c>
      <c r="J93" s="165">
        <v>2064367.3000000585</v>
      </c>
      <c r="K93" s="165">
        <v>121288.22</v>
      </c>
      <c r="L93" s="165">
        <v>210678.3</v>
      </c>
      <c r="M93" s="165">
        <v>63976.940000000104</v>
      </c>
      <c r="N93" s="24"/>
      <c r="O93" s="165">
        <v>324310</v>
      </c>
      <c r="Q93" s="133" t="s">
        <v>868</v>
      </c>
    </row>
    <row r="94" spans="1:19" s="133" customFormat="1" x14ac:dyDescent="0.2">
      <c r="B94" s="133" t="s">
        <v>867</v>
      </c>
      <c r="D94" s="133" t="s">
        <v>93</v>
      </c>
      <c r="F94" s="77">
        <f t="shared" si="10"/>
        <v>1867242.3399999561</v>
      </c>
      <c r="H94" s="75">
        <v>5452.65</v>
      </c>
      <c r="I94" s="165">
        <v>114912</v>
      </c>
      <c r="J94" s="165">
        <v>1133264.1299999563</v>
      </c>
      <c r="K94" s="165">
        <v>8680</v>
      </c>
      <c r="L94" s="165">
        <v>604933.55999999994</v>
      </c>
      <c r="M94" s="165">
        <v>0</v>
      </c>
      <c r="N94" s="24"/>
      <c r="O94" s="165">
        <v>0</v>
      </c>
      <c r="Q94" s="133" t="s">
        <v>868</v>
      </c>
    </row>
    <row r="95" spans="1:19" s="133" customFormat="1" x14ac:dyDescent="0.2">
      <c r="B95" s="133" t="s">
        <v>866</v>
      </c>
      <c r="D95" s="133" t="s">
        <v>93</v>
      </c>
      <c r="F95" s="77">
        <f t="shared" si="10"/>
        <v>29602.32</v>
      </c>
      <c r="H95" s="75">
        <v>18815.32</v>
      </c>
      <c r="I95" s="165">
        <v>0</v>
      </c>
      <c r="J95" s="165">
        <v>0</v>
      </c>
      <c r="K95" s="165">
        <v>10787.000000000002</v>
      </c>
      <c r="L95" s="165">
        <v>0</v>
      </c>
      <c r="M95" s="165">
        <v>0</v>
      </c>
      <c r="N95" s="24"/>
      <c r="O95" s="165">
        <v>0</v>
      </c>
      <c r="Q95" s="133" t="s">
        <v>868</v>
      </c>
    </row>
    <row r="96" spans="1:19" x14ac:dyDescent="0.2">
      <c r="B96" s="6" t="s">
        <v>83</v>
      </c>
      <c r="D96" s="6" t="s">
        <v>93</v>
      </c>
      <c r="F96" s="77">
        <f t="shared" si="10"/>
        <v>156157.32</v>
      </c>
      <c r="H96" s="165">
        <v>0</v>
      </c>
      <c r="I96" s="154">
        <v>0</v>
      </c>
      <c r="J96" s="165">
        <v>0</v>
      </c>
      <c r="K96" s="165">
        <v>156157.32</v>
      </c>
      <c r="L96" s="165">
        <v>0</v>
      </c>
      <c r="M96" s="165">
        <v>0</v>
      </c>
      <c r="N96" s="24"/>
      <c r="O96" s="165">
        <v>0</v>
      </c>
      <c r="Q96" s="6" t="s">
        <v>841</v>
      </c>
    </row>
    <row r="97" spans="2:17" x14ac:dyDescent="0.2">
      <c r="F97" s="82"/>
      <c r="H97" s="24"/>
      <c r="I97" s="24"/>
      <c r="J97" s="24"/>
      <c r="K97" s="24"/>
      <c r="L97" s="24"/>
      <c r="M97" s="85"/>
      <c r="N97" s="24"/>
      <c r="O97" s="85"/>
    </row>
    <row r="98" spans="2:17" x14ac:dyDescent="0.2">
      <c r="B98" s="5" t="s">
        <v>84</v>
      </c>
      <c r="F98" s="82"/>
      <c r="H98" s="24"/>
      <c r="I98" s="24"/>
      <c r="J98" s="24"/>
      <c r="K98" s="24"/>
      <c r="L98" s="24"/>
      <c r="M98" s="85"/>
      <c r="N98" s="24"/>
      <c r="O98" s="85"/>
    </row>
    <row r="99" spans="2:17" x14ac:dyDescent="0.2">
      <c r="B99" s="6" t="s">
        <v>85</v>
      </c>
      <c r="D99" s="6" t="s">
        <v>93</v>
      </c>
      <c r="F99" s="77">
        <f>SUM(H99:M99,O99)</f>
        <v>54191.640380416939</v>
      </c>
      <c r="H99" s="165">
        <v>0</v>
      </c>
      <c r="I99" s="154">
        <v>0</v>
      </c>
      <c r="J99" s="165">
        <v>52928.310380416937</v>
      </c>
      <c r="K99" s="165">
        <v>1263.33</v>
      </c>
      <c r="L99" s="165">
        <v>0</v>
      </c>
      <c r="M99" s="165">
        <v>0</v>
      </c>
      <c r="N99" s="24"/>
      <c r="O99" s="165">
        <v>0</v>
      </c>
      <c r="Q99" s="6" t="s">
        <v>842</v>
      </c>
    </row>
    <row r="100" spans="2:17" x14ac:dyDescent="0.2">
      <c r="B100" s="82" t="s">
        <v>86</v>
      </c>
      <c r="D100" s="6" t="s">
        <v>93</v>
      </c>
      <c r="F100" s="77">
        <f t="shared" ref="F100:F102" si="11">SUM(H100:M100,O100)</f>
        <v>93911.858534699713</v>
      </c>
      <c r="H100" s="165">
        <v>1841</v>
      </c>
      <c r="I100" s="165">
        <v>11011.679797461302</v>
      </c>
      <c r="J100" s="165">
        <v>0</v>
      </c>
      <c r="K100" s="165">
        <v>9629.93</v>
      </c>
      <c r="L100" s="165">
        <v>71429.24873723842</v>
      </c>
      <c r="M100" s="165">
        <v>0</v>
      </c>
      <c r="N100" s="24"/>
      <c r="O100" s="165">
        <v>0</v>
      </c>
      <c r="Q100" s="6" t="s">
        <v>838</v>
      </c>
    </row>
    <row r="101" spans="2:17" s="82" customFormat="1" x14ac:dyDescent="0.2">
      <c r="B101" s="82" t="s">
        <v>87</v>
      </c>
      <c r="D101" s="82" t="s">
        <v>93</v>
      </c>
      <c r="F101" s="77">
        <f t="shared" si="11"/>
        <v>7254.4715398150038</v>
      </c>
      <c r="H101" s="165">
        <v>19</v>
      </c>
      <c r="I101" s="165">
        <v>5504.80398042871</v>
      </c>
      <c r="J101" s="165">
        <v>0</v>
      </c>
      <c r="K101" s="165">
        <v>360.64</v>
      </c>
      <c r="L101" s="165">
        <v>1370.0275593862939</v>
      </c>
      <c r="M101" s="165">
        <v>0</v>
      </c>
      <c r="N101" s="24"/>
      <c r="O101" s="165">
        <v>0</v>
      </c>
      <c r="Q101" s="82" t="s">
        <v>843</v>
      </c>
    </row>
    <row r="102" spans="2:17" x14ac:dyDescent="0.2">
      <c r="B102" s="6" t="s">
        <v>88</v>
      </c>
      <c r="D102" s="6" t="s">
        <v>93</v>
      </c>
      <c r="F102" s="77">
        <f t="shared" si="11"/>
        <v>2154024.5028423499</v>
      </c>
      <c r="H102" s="165">
        <v>0</v>
      </c>
      <c r="I102" s="165">
        <v>39627.324908252762</v>
      </c>
      <c r="J102" s="165">
        <v>2024360.5917769191</v>
      </c>
      <c r="K102" s="165">
        <v>685.19</v>
      </c>
      <c r="L102" s="165">
        <v>89351.396157178315</v>
      </c>
      <c r="M102" s="165">
        <v>0</v>
      </c>
      <c r="N102" s="24"/>
      <c r="O102" s="165">
        <v>0</v>
      </c>
      <c r="Q102" s="6" t="s">
        <v>844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E1FFE1"/>
  </sheetPr>
  <dimension ref="B2:V298"/>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x14ac:dyDescent="0.2"/>
  <cols>
    <col min="1" max="1" width="4.7109375" style="6" customWidth="1"/>
    <col min="2" max="2" width="69.28515625" style="6" customWidth="1"/>
    <col min="3" max="3" width="2.7109375" style="72" customWidth="1"/>
    <col min="4" max="4" width="19.28515625" style="6" customWidth="1"/>
    <col min="5" max="5" width="2.7109375" style="6" customWidth="1"/>
    <col min="6" max="6" width="16.5703125" style="6" bestFit="1" customWidth="1"/>
    <col min="7" max="7" width="2.7109375" style="6" customWidth="1"/>
    <col min="8" max="13" width="12.5703125" style="6" customWidth="1"/>
    <col min="14" max="14" width="2.7109375" style="6" customWidth="1"/>
    <col min="15" max="15" width="13.7109375" style="6" customWidth="1"/>
    <col min="16" max="16" width="2.7109375" style="6" customWidth="1"/>
    <col min="17" max="18" width="12.5703125" style="133" customWidth="1"/>
    <col min="19" max="19" width="2.7109375" style="133" customWidth="1"/>
    <col min="20" max="20" width="45.5703125" style="6" bestFit="1" customWidth="1"/>
    <col min="21" max="21" width="2.7109375" style="6" customWidth="1"/>
    <col min="22" max="22" width="13.7109375" style="6" customWidth="1"/>
    <col min="23" max="23" width="2.7109375" style="6" customWidth="1"/>
    <col min="24" max="38" width="13.7109375" style="6" customWidth="1"/>
    <col min="39" max="16384" width="9.140625" style="6"/>
  </cols>
  <sheetData>
    <row r="2" spans="2:22" s="23" customFormat="1" ht="18" x14ac:dyDescent="0.2">
      <c r="B2" s="23" t="s">
        <v>268</v>
      </c>
      <c r="C2" s="74"/>
      <c r="Q2" s="126"/>
      <c r="R2" s="126"/>
      <c r="S2" s="126"/>
    </row>
    <row r="4" spans="2:22" x14ac:dyDescent="0.2">
      <c r="B4" s="33" t="s">
        <v>26</v>
      </c>
      <c r="H4"/>
    </row>
    <row r="5" spans="2:22" ht="38.25" x14ac:dyDescent="0.2">
      <c r="B5" s="49" t="s">
        <v>141</v>
      </c>
    </row>
    <row r="6" spans="2:22" x14ac:dyDescent="0.2">
      <c r="B6" s="28"/>
    </row>
    <row r="7" spans="2:22" x14ac:dyDescent="0.2">
      <c r="B7" s="34" t="s">
        <v>27</v>
      </c>
    </row>
    <row r="8" spans="2:22" x14ac:dyDescent="0.2">
      <c r="B8" s="159" t="s">
        <v>368</v>
      </c>
      <c r="H8" s="32"/>
    </row>
    <row r="9" spans="2:22" s="133" customFormat="1" x14ac:dyDescent="0.2">
      <c r="B9" s="24"/>
    </row>
    <row r="10" spans="2:22" s="12" customFormat="1" x14ac:dyDescent="0.2">
      <c r="B10" s="12" t="s">
        <v>42</v>
      </c>
      <c r="C10" s="73"/>
      <c r="D10" s="12" t="s">
        <v>25</v>
      </c>
      <c r="F10" s="73" t="s">
        <v>211</v>
      </c>
      <c r="H10" s="12" t="s">
        <v>119</v>
      </c>
      <c r="I10" s="12" t="s">
        <v>73</v>
      </c>
      <c r="J10" s="12" t="s">
        <v>74</v>
      </c>
      <c r="K10" s="12" t="s">
        <v>75</v>
      </c>
      <c r="L10" s="12" t="s">
        <v>76</v>
      </c>
      <c r="M10" s="12" t="s">
        <v>77</v>
      </c>
      <c r="O10" s="12" t="s">
        <v>72</v>
      </c>
      <c r="Q10" s="125" t="s">
        <v>344</v>
      </c>
      <c r="R10" s="125" t="s">
        <v>864</v>
      </c>
      <c r="S10" s="125"/>
      <c r="T10" s="12" t="s">
        <v>43</v>
      </c>
      <c r="V10" s="12" t="s">
        <v>44</v>
      </c>
    </row>
    <row r="13" spans="2:22" s="73" customFormat="1" x14ac:dyDescent="0.2">
      <c r="B13" s="73" t="s">
        <v>182</v>
      </c>
      <c r="Q13" s="125"/>
      <c r="R13" s="125"/>
      <c r="S13" s="125"/>
    </row>
    <row r="14" spans="2:22" s="82" customFormat="1" x14ac:dyDescent="0.2">
      <c r="Q14" s="133"/>
      <c r="R14" s="133"/>
      <c r="S14" s="133"/>
    </row>
    <row r="15" spans="2:22" s="82" customFormat="1" x14ac:dyDescent="0.2">
      <c r="B15" s="84" t="s">
        <v>94</v>
      </c>
      <c r="I15" s="105"/>
      <c r="J15" s="105"/>
      <c r="Q15" s="105"/>
      <c r="R15" s="133"/>
      <c r="S15" s="133"/>
    </row>
    <row r="16" spans="2:22" s="82" customFormat="1" x14ac:dyDescent="0.2">
      <c r="B16" s="82" t="s">
        <v>136</v>
      </c>
      <c r="D16" s="82" t="s">
        <v>174</v>
      </c>
      <c r="F16" s="77">
        <f>SUM(H16:M16,O16)</f>
        <v>6319593.9618385592</v>
      </c>
      <c r="H16" s="75">
        <v>50137.847961371102</v>
      </c>
      <c r="I16" s="75">
        <v>2785139.6698959996</v>
      </c>
      <c r="J16" s="75">
        <v>1861516.163877188</v>
      </c>
      <c r="K16" s="75">
        <v>26168</v>
      </c>
      <c r="L16" s="75">
        <v>1227956.9601039996</v>
      </c>
      <c r="M16" s="75">
        <v>230413.41</v>
      </c>
      <c r="O16" s="75">
        <v>138261.91</v>
      </c>
      <c r="Q16" s="75">
        <v>2785139.6698959996</v>
      </c>
      <c r="R16" s="75">
        <v>26168</v>
      </c>
      <c r="S16" s="133"/>
      <c r="T16" s="133" t="s">
        <v>550</v>
      </c>
    </row>
    <row r="17" spans="2:22" s="82" customFormat="1" x14ac:dyDescent="0.2">
      <c r="B17" s="82" t="s">
        <v>137</v>
      </c>
      <c r="D17" s="82" t="s">
        <v>174</v>
      </c>
      <c r="F17" s="77">
        <f t="shared" ref="F17:F25" si="0">SUM(H17:M17,O17)</f>
        <v>1464967.7714250521</v>
      </c>
      <c r="H17" s="75">
        <v>33958.386330021101</v>
      </c>
      <c r="I17" s="75">
        <v>692107.31314348243</v>
      </c>
      <c r="J17" s="75">
        <v>142841.51</v>
      </c>
      <c r="K17" s="75">
        <v>72009.39</v>
      </c>
      <c r="L17" s="75">
        <v>441321.23195154872</v>
      </c>
      <c r="M17" s="75">
        <v>1872.31</v>
      </c>
      <c r="O17" s="75">
        <v>80857.63</v>
      </c>
      <c r="Q17" s="75">
        <v>692107.31314348243</v>
      </c>
      <c r="R17" s="75">
        <v>72009.39</v>
      </c>
      <c r="S17" s="133"/>
      <c r="T17" s="133" t="s">
        <v>560</v>
      </c>
    </row>
    <row r="18" spans="2:22" s="82" customFormat="1" x14ac:dyDescent="0.2">
      <c r="B18" s="82" t="s">
        <v>138</v>
      </c>
      <c r="D18" s="82" t="s">
        <v>174</v>
      </c>
      <c r="F18" s="77">
        <f t="shared" si="0"/>
        <v>0</v>
      </c>
      <c r="H18" s="75">
        <v>0</v>
      </c>
      <c r="I18" s="75">
        <v>0</v>
      </c>
      <c r="J18" s="75">
        <v>0</v>
      </c>
      <c r="K18" s="75">
        <v>0</v>
      </c>
      <c r="L18" s="75">
        <v>0</v>
      </c>
      <c r="M18" s="75">
        <v>0</v>
      </c>
      <c r="O18" s="75">
        <v>0</v>
      </c>
      <c r="Q18" s="75">
        <v>0</v>
      </c>
      <c r="R18" s="75">
        <v>0</v>
      </c>
      <c r="S18" s="133"/>
      <c r="T18" s="133" t="s">
        <v>561</v>
      </c>
    </row>
    <row r="19" spans="2:22" s="82" customFormat="1" x14ac:dyDescent="0.2">
      <c r="B19" s="82" t="s">
        <v>97</v>
      </c>
      <c r="D19" s="82" t="s">
        <v>174</v>
      </c>
      <c r="F19" s="77">
        <f t="shared" si="0"/>
        <v>1296444.1820519073</v>
      </c>
      <c r="H19" s="75"/>
      <c r="I19" s="75">
        <v>836088.14879665617</v>
      </c>
      <c r="J19" s="75">
        <v>0</v>
      </c>
      <c r="K19" s="75"/>
      <c r="L19" s="75">
        <v>460356.03325525124</v>
      </c>
      <c r="M19" s="75"/>
      <c r="O19" s="75"/>
      <c r="Q19" s="75">
        <v>836088.14879665617</v>
      </c>
      <c r="R19" s="75"/>
      <c r="S19" s="133"/>
      <c r="T19" s="133" t="s">
        <v>551</v>
      </c>
      <c r="V19" s="82" t="s">
        <v>278</v>
      </c>
    </row>
    <row r="20" spans="2:22" s="82" customFormat="1" x14ac:dyDescent="0.2">
      <c r="B20" s="82" t="s">
        <v>98</v>
      </c>
      <c r="D20" s="82" t="s">
        <v>174</v>
      </c>
      <c r="F20" s="77">
        <f t="shared" si="0"/>
        <v>9138.7699999914767</v>
      </c>
      <c r="H20" s="75"/>
      <c r="I20" s="75">
        <v>0</v>
      </c>
      <c r="J20" s="75">
        <v>9138.7699999914767</v>
      </c>
      <c r="K20" s="75"/>
      <c r="L20" s="75">
        <v>0</v>
      </c>
      <c r="M20" s="75"/>
      <c r="O20" s="75"/>
      <c r="Q20" s="75">
        <v>0</v>
      </c>
      <c r="R20" s="75"/>
      <c r="S20" s="133"/>
      <c r="T20" s="133" t="s">
        <v>551</v>
      </c>
      <c r="V20" s="82" t="s">
        <v>279</v>
      </c>
    </row>
    <row r="21" spans="2:22" s="82" customFormat="1" x14ac:dyDescent="0.2">
      <c r="B21" s="82" t="s">
        <v>99</v>
      </c>
      <c r="D21" s="82" t="s">
        <v>174</v>
      </c>
      <c r="F21" s="77">
        <f t="shared" si="0"/>
        <v>32195.714769040682</v>
      </c>
      <c r="H21" s="75"/>
      <c r="I21" s="75">
        <v>0</v>
      </c>
      <c r="J21" s="75"/>
      <c r="K21" s="75"/>
      <c r="L21" s="75">
        <v>32195.714769040682</v>
      </c>
      <c r="M21" s="75"/>
      <c r="O21" s="75"/>
      <c r="Q21" s="75">
        <v>0</v>
      </c>
      <c r="R21" s="75"/>
      <c r="S21" s="133"/>
      <c r="T21" s="133" t="s">
        <v>551</v>
      </c>
      <c r="V21" s="82" t="s">
        <v>276</v>
      </c>
    </row>
    <row r="22" spans="2:22" s="82" customFormat="1" x14ac:dyDescent="0.2">
      <c r="B22" s="82" t="s">
        <v>100</v>
      </c>
      <c r="D22" s="82" t="s">
        <v>174</v>
      </c>
      <c r="F22" s="77">
        <f t="shared" si="0"/>
        <v>0</v>
      </c>
      <c r="H22" s="75"/>
      <c r="I22" s="75">
        <v>7181.554118781919</v>
      </c>
      <c r="J22" s="75"/>
      <c r="K22" s="75"/>
      <c r="L22" s="75">
        <v>-7181.554118781919</v>
      </c>
      <c r="M22" s="75"/>
      <c r="O22" s="75"/>
      <c r="Q22" s="75">
        <v>7181.554118781919</v>
      </c>
      <c r="R22" s="75"/>
      <c r="S22" s="133"/>
      <c r="T22" s="133" t="s">
        <v>551</v>
      </c>
      <c r="V22" s="82" t="s">
        <v>343</v>
      </c>
    </row>
    <row r="23" spans="2:22" s="82" customFormat="1" x14ac:dyDescent="0.2">
      <c r="B23" s="82" t="s">
        <v>101</v>
      </c>
      <c r="D23" s="82" t="s">
        <v>174</v>
      </c>
      <c r="F23" s="77">
        <f t="shared" si="0"/>
        <v>0</v>
      </c>
      <c r="H23" s="75"/>
      <c r="I23" s="75">
        <v>0</v>
      </c>
      <c r="J23" s="75"/>
      <c r="K23" s="75"/>
      <c r="L23" s="75">
        <v>0</v>
      </c>
      <c r="M23" s="75"/>
      <c r="O23" s="75"/>
      <c r="Q23" s="75">
        <v>0</v>
      </c>
      <c r="R23" s="75"/>
      <c r="S23" s="133"/>
      <c r="T23" s="133" t="s">
        <v>551</v>
      </c>
    </row>
    <row r="24" spans="2:22" s="82" customFormat="1" x14ac:dyDescent="0.2">
      <c r="Q24" s="133"/>
      <c r="R24" s="133"/>
      <c r="S24" s="133"/>
      <c r="T24" s="133"/>
    </row>
    <row r="25" spans="2:22" s="82" customFormat="1" x14ac:dyDescent="0.2">
      <c r="B25" s="82" t="s">
        <v>102</v>
      </c>
      <c r="D25" s="82" t="s">
        <v>174</v>
      </c>
      <c r="F25" s="77">
        <f t="shared" si="0"/>
        <v>9122340.4000845496</v>
      </c>
      <c r="H25" s="77">
        <f>SUM(H16:H23)</f>
        <v>84096.234291392204</v>
      </c>
      <c r="I25" s="77">
        <f t="shared" ref="I25:M25" si="1">SUM(I16:I23)</f>
        <v>4320516.6859549209</v>
      </c>
      <c r="J25" s="77">
        <f t="shared" si="1"/>
        <v>2013496.4438771794</v>
      </c>
      <c r="K25" s="77">
        <f t="shared" si="1"/>
        <v>98177.39</v>
      </c>
      <c r="L25" s="77">
        <f t="shared" si="1"/>
        <v>2154648.3859610585</v>
      </c>
      <c r="M25" s="77">
        <f t="shared" si="1"/>
        <v>232285.72</v>
      </c>
      <c r="O25" s="77">
        <f t="shared" ref="O25" si="2">SUM(O16:O23)</f>
        <v>219119.54</v>
      </c>
      <c r="Q25" s="77">
        <f t="shared" ref="Q25:R25" si="3">SUM(Q16:Q23)</f>
        <v>4320516.6859549209</v>
      </c>
      <c r="R25" s="77">
        <f t="shared" si="3"/>
        <v>98177.39</v>
      </c>
      <c r="S25" s="133"/>
      <c r="T25" s="133"/>
    </row>
    <row r="26" spans="2:22" s="82" customFormat="1" x14ac:dyDescent="0.2">
      <c r="Q26" s="133"/>
      <c r="R26" s="133"/>
      <c r="S26" s="133"/>
      <c r="T26" s="133"/>
    </row>
    <row r="27" spans="2:22" s="82" customFormat="1" x14ac:dyDescent="0.2">
      <c r="Q27" s="133"/>
      <c r="R27" s="133"/>
      <c r="S27" s="133"/>
      <c r="T27" s="133"/>
    </row>
    <row r="28" spans="2:22" s="82" customFormat="1" x14ac:dyDescent="0.2">
      <c r="B28" s="87" t="s">
        <v>103</v>
      </c>
      <c r="I28" s="105"/>
      <c r="J28" s="105"/>
      <c r="Q28" s="105"/>
      <c r="R28" s="133"/>
      <c r="S28" s="133"/>
    </row>
    <row r="29" spans="2:22" s="82" customFormat="1" x14ac:dyDescent="0.2">
      <c r="B29" s="82" t="s">
        <v>136</v>
      </c>
      <c r="D29" s="82" t="s">
        <v>174</v>
      </c>
      <c r="F29" s="77">
        <f>SUM(H29:M29,O29)</f>
        <v>6294277.5886528883</v>
      </c>
      <c r="H29" s="75">
        <v>39640.932867861899</v>
      </c>
      <c r="I29" s="75">
        <v>2785139.6698959996</v>
      </c>
      <c r="J29" s="75">
        <v>1861516.163877188</v>
      </c>
      <c r="K29" s="75">
        <v>26168</v>
      </c>
      <c r="L29" s="75">
        <v>1227956.9601039996</v>
      </c>
      <c r="M29" s="75">
        <v>210532.07190783901</v>
      </c>
      <c r="O29" s="75">
        <v>143323.79</v>
      </c>
      <c r="Q29" s="75">
        <v>2785139.6698959996</v>
      </c>
      <c r="R29" s="75">
        <v>26168</v>
      </c>
      <c r="S29" s="133"/>
      <c r="T29" s="133" t="s">
        <v>552</v>
      </c>
    </row>
    <row r="30" spans="2:22" s="82" customFormat="1" x14ac:dyDescent="0.2">
      <c r="B30" s="82" t="s">
        <v>137</v>
      </c>
      <c r="D30" s="82" t="s">
        <v>174</v>
      </c>
      <c r="F30" s="77">
        <f t="shared" ref="F30:F38" si="4">SUM(H30:M30,O30)</f>
        <v>1536098.4950950313</v>
      </c>
      <c r="H30" s="75">
        <v>105089.11</v>
      </c>
      <c r="I30" s="75">
        <v>692107.31314348243</v>
      </c>
      <c r="J30" s="75">
        <v>142841.51</v>
      </c>
      <c r="K30" s="75">
        <v>72009.39</v>
      </c>
      <c r="L30" s="75">
        <v>441321.23195154872</v>
      </c>
      <c r="M30" s="75">
        <v>1872.31</v>
      </c>
      <c r="O30" s="75">
        <v>80857.63</v>
      </c>
      <c r="Q30" s="75">
        <v>692107.31314348243</v>
      </c>
      <c r="R30" s="75">
        <v>72009.39</v>
      </c>
      <c r="S30" s="133"/>
      <c r="T30" s="133" t="s">
        <v>562</v>
      </c>
    </row>
    <row r="31" spans="2:22" s="82" customFormat="1" x14ac:dyDescent="0.2">
      <c r="B31" s="82" t="s">
        <v>138</v>
      </c>
      <c r="D31" s="82" t="s">
        <v>174</v>
      </c>
      <c r="F31" s="77">
        <f t="shared" si="4"/>
        <v>0</v>
      </c>
      <c r="H31" s="75">
        <v>0</v>
      </c>
      <c r="I31" s="75">
        <v>0</v>
      </c>
      <c r="J31" s="75">
        <v>0</v>
      </c>
      <c r="K31" s="75">
        <v>0</v>
      </c>
      <c r="L31" s="75">
        <v>0</v>
      </c>
      <c r="M31" s="75">
        <v>0</v>
      </c>
      <c r="O31" s="75">
        <v>0</v>
      </c>
      <c r="Q31" s="75">
        <v>0</v>
      </c>
      <c r="R31" s="75">
        <v>0</v>
      </c>
      <c r="S31" s="133"/>
      <c r="T31" s="133" t="s">
        <v>563</v>
      </c>
    </row>
    <row r="32" spans="2:22" s="82" customFormat="1" x14ac:dyDescent="0.2">
      <c r="B32" s="82" t="s">
        <v>97</v>
      </c>
      <c r="D32" s="82" t="s">
        <v>174</v>
      </c>
      <c r="F32" s="77">
        <f t="shared" si="4"/>
        <v>1296444.1820519073</v>
      </c>
      <c r="H32" s="75"/>
      <c r="I32" s="75">
        <v>836088.14879665617</v>
      </c>
      <c r="J32" s="75">
        <v>0</v>
      </c>
      <c r="K32" s="75"/>
      <c r="L32" s="75">
        <v>460356.03325525124</v>
      </c>
      <c r="M32" s="75"/>
      <c r="O32" s="75"/>
      <c r="Q32" s="75">
        <v>836088.14879665617</v>
      </c>
      <c r="R32" s="75"/>
      <c r="S32" s="133"/>
      <c r="T32" s="133" t="s">
        <v>553</v>
      </c>
      <c r="V32" s="82" t="s">
        <v>278</v>
      </c>
    </row>
    <row r="33" spans="2:22" s="82" customFormat="1" x14ac:dyDescent="0.2">
      <c r="B33" s="82" t="s">
        <v>98</v>
      </c>
      <c r="D33" s="82" t="s">
        <v>174</v>
      </c>
      <c r="F33" s="77">
        <f t="shared" si="4"/>
        <v>0</v>
      </c>
      <c r="H33" s="75"/>
      <c r="I33" s="75">
        <v>0</v>
      </c>
      <c r="J33" s="75"/>
      <c r="K33" s="75"/>
      <c r="L33" s="75">
        <v>0</v>
      </c>
      <c r="M33" s="75"/>
      <c r="O33" s="75"/>
      <c r="Q33" s="75">
        <v>0</v>
      </c>
      <c r="R33" s="75"/>
      <c r="S33" s="133"/>
      <c r="T33" s="133" t="s">
        <v>553</v>
      </c>
    </row>
    <row r="34" spans="2:22" s="82" customFormat="1" x14ac:dyDescent="0.2">
      <c r="B34" s="82" t="s">
        <v>99</v>
      </c>
      <c r="D34" s="82" t="s">
        <v>174</v>
      </c>
      <c r="F34" s="77">
        <f t="shared" si="4"/>
        <v>32195.714769040682</v>
      </c>
      <c r="H34" s="75"/>
      <c r="I34" s="75">
        <v>0</v>
      </c>
      <c r="J34" s="75">
        <v>0</v>
      </c>
      <c r="K34" s="75"/>
      <c r="L34" s="75">
        <v>32195.714769040682</v>
      </c>
      <c r="M34" s="75"/>
      <c r="O34" s="75"/>
      <c r="Q34" s="75">
        <v>0</v>
      </c>
      <c r="R34" s="75"/>
      <c r="S34" s="133"/>
      <c r="T34" s="133" t="s">
        <v>553</v>
      </c>
      <c r="V34" s="82" t="s">
        <v>276</v>
      </c>
    </row>
    <row r="35" spans="2:22" s="82" customFormat="1" x14ac:dyDescent="0.2">
      <c r="B35" s="82" t="s">
        <v>100</v>
      </c>
      <c r="D35" s="82" t="s">
        <v>174</v>
      </c>
      <c r="F35" s="77">
        <f t="shared" si="4"/>
        <v>0</v>
      </c>
      <c r="H35" s="75"/>
      <c r="I35" s="75">
        <v>7181.554118781919</v>
      </c>
      <c r="J35" s="75"/>
      <c r="K35" s="75"/>
      <c r="L35" s="75">
        <v>-7181.554118781919</v>
      </c>
      <c r="M35" s="75"/>
      <c r="O35" s="75"/>
      <c r="Q35" s="75">
        <v>7181.554118781919</v>
      </c>
      <c r="R35" s="75"/>
      <c r="S35" s="133"/>
      <c r="T35" s="133" t="s">
        <v>553</v>
      </c>
      <c r="V35" s="82" t="s">
        <v>343</v>
      </c>
    </row>
    <row r="36" spans="2:22" s="82" customFormat="1" x14ac:dyDescent="0.2">
      <c r="B36" s="82" t="s">
        <v>101</v>
      </c>
      <c r="D36" s="82" t="s">
        <v>174</v>
      </c>
      <c r="F36" s="77">
        <f t="shared" si="4"/>
        <v>0</v>
      </c>
      <c r="H36" s="75"/>
      <c r="I36" s="75">
        <v>0</v>
      </c>
      <c r="J36" s="75"/>
      <c r="K36" s="75"/>
      <c r="L36" s="75">
        <v>0</v>
      </c>
      <c r="M36" s="75"/>
      <c r="O36" s="75"/>
      <c r="Q36" s="75">
        <v>0</v>
      </c>
      <c r="R36" s="75"/>
      <c r="S36" s="133"/>
      <c r="T36" s="133" t="s">
        <v>553</v>
      </c>
    </row>
    <row r="37" spans="2:22" s="82" customFormat="1" x14ac:dyDescent="0.2">
      <c r="Q37" s="133"/>
      <c r="R37" s="133"/>
      <c r="S37" s="133"/>
      <c r="T37" s="133"/>
    </row>
    <row r="38" spans="2:22" s="82" customFormat="1" x14ac:dyDescent="0.2">
      <c r="B38" s="82" t="s">
        <v>102</v>
      </c>
      <c r="D38" s="82" t="s">
        <v>174</v>
      </c>
      <c r="F38" s="77">
        <f t="shared" si="4"/>
        <v>9159015.980568869</v>
      </c>
      <c r="H38" s="77">
        <f>SUM(H29:H36)</f>
        <v>144730.04286786189</v>
      </c>
      <c r="I38" s="77">
        <f t="shared" ref="I38:M38" si="5">SUM(I29:I36)</f>
        <v>4320516.6859549209</v>
      </c>
      <c r="J38" s="77">
        <f t="shared" si="5"/>
        <v>2004357.673877188</v>
      </c>
      <c r="K38" s="77">
        <f t="shared" si="5"/>
        <v>98177.39</v>
      </c>
      <c r="L38" s="77">
        <f t="shared" si="5"/>
        <v>2154648.3859610585</v>
      </c>
      <c r="M38" s="77">
        <f t="shared" si="5"/>
        <v>212404.38190783901</v>
      </c>
      <c r="O38" s="77">
        <f t="shared" ref="O38" si="6">SUM(O29:O36)</f>
        <v>224181.42</v>
      </c>
      <c r="Q38" s="77">
        <f t="shared" ref="Q38:R38" si="7">SUM(Q29:Q36)</f>
        <v>4320516.6859549209</v>
      </c>
      <c r="R38" s="77">
        <f t="shared" si="7"/>
        <v>98177.39</v>
      </c>
      <c r="S38" s="133"/>
      <c r="T38" s="133"/>
    </row>
    <row r="39" spans="2:22" s="82" customFormat="1" x14ac:dyDescent="0.2">
      <c r="Q39" s="133"/>
      <c r="R39" s="133"/>
      <c r="S39" s="133"/>
      <c r="T39" s="133"/>
    </row>
    <row r="40" spans="2:22" s="82" customFormat="1" x14ac:dyDescent="0.2">
      <c r="Q40" s="133"/>
      <c r="R40" s="133"/>
      <c r="S40" s="133"/>
    </row>
    <row r="41" spans="2:22" s="82" customFormat="1" x14ac:dyDescent="0.2">
      <c r="B41" s="87" t="s">
        <v>105</v>
      </c>
      <c r="Q41" s="133"/>
      <c r="R41" s="133"/>
      <c r="S41" s="133"/>
    </row>
    <row r="42" spans="2:22" s="82" customFormat="1" x14ac:dyDescent="0.2">
      <c r="B42" s="82" t="s">
        <v>107</v>
      </c>
      <c r="D42" s="82" t="s">
        <v>174</v>
      </c>
      <c r="F42" s="77">
        <f t="shared" ref="F42:F52" si="8">SUM(H42:M42,O42)</f>
        <v>104717.99102322361</v>
      </c>
      <c r="H42" s="75">
        <v>0</v>
      </c>
      <c r="I42" s="75">
        <v>14186.150000000001</v>
      </c>
      <c r="J42" s="75">
        <v>0</v>
      </c>
      <c r="K42" s="75">
        <v>0</v>
      </c>
      <c r="L42" s="75">
        <v>0</v>
      </c>
      <c r="M42" s="75">
        <v>0</v>
      </c>
      <c r="O42" s="75">
        <v>90531.841023223606</v>
      </c>
      <c r="Q42" s="75">
        <v>14186.150000000001</v>
      </c>
      <c r="R42" s="75">
        <v>0</v>
      </c>
      <c r="S42" s="133"/>
      <c r="T42" s="133" t="s">
        <v>554</v>
      </c>
    </row>
    <row r="43" spans="2:22" s="82" customFormat="1" x14ac:dyDescent="0.2">
      <c r="B43" s="82" t="s">
        <v>139</v>
      </c>
      <c r="D43" s="82" t="s">
        <v>174</v>
      </c>
      <c r="F43" s="77">
        <f t="shared" si="8"/>
        <v>1111665.3462559839</v>
      </c>
      <c r="H43" s="75">
        <v>20958.116760297198</v>
      </c>
      <c r="I43" s="75">
        <v>556469.08412399993</v>
      </c>
      <c r="J43" s="75">
        <v>518874.83999999997</v>
      </c>
      <c r="K43" s="75">
        <v>840</v>
      </c>
      <c r="L43" s="75">
        <v>13034.725876</v>
      </c>
      <c r="M43" s="75">
        <v>1488.5794956868001</v>
      </c>
      <c r="O43" s="75">
        <v>0</v>
      </c>
      <c r="Q43" s="75">
        <v>556469.08412399993</v>
      </c>
      <c r="R43" s="75">
        <v>840</v>
      </c>
      <c r="S43" s="133"/>
      <c r="T43" s="133" t="s">
        <v>555</v>
      </c>
    </row>
    <row r="44" spans="2:22" s="82" customFormat="1" x14ac:dyDescent="0.2">
      <c r="B44" s="82" t="s">
        <v>140</v>
      </c>
      <c r="D44" s="82" t="s">
        <v>174</v>
      </c>
      <c r="F44" s="77">
        <f t="shared" si="8"/>
        <v>38210.560499427193</v>
      </c>
      <c r="H44" s="75">
        <v>0</v>
      </c>
      <c r="I44" s="75">
        <v>310.14005084614041</v>
      </c>
      <c r="J44" s="75">
        <v>0</v>
      </c>
      <c r="K44" s="75">
        <v>17951.34</v>
      </c>
      <c r="L44" s="75">
        <v>19570.632439291065</v>
      </c>
      <c r="M44" s="75">
        <v>378.44800928998001</v>
      </c>
      <c r="O44" s="75"/>
      <c r="Q44" s="75">
        <v>310.14005084614041</v>
      </c>
      <c r="R44" s="75">
        <v>17951.34</v>
      </c>
      <c r="S44" s="133"/>
      <c r="T44" s="133" t="s">
        <v>556</v>
      </c>
    </row>
    <row r="45" spans="2:22" s="82" customFormat="1" x14ac:dyDescent="0.2">
      <c r="B45" s="82" t="s">
        <v>97</v>
      </c>
      <c r="D45" s="82" t="s">
        <v>174</v>
      </c>
      <c r="F45" s="77">
        <f t="shared" si="8"/>
        <v>59768.899999999994</v>
      </c>
      <c r="H45" s="75"/>
      <c r="I45" s="75">
        <v>0</v>
      </c>
      <c r="J45" s="75">
        <v>59768.899999999994</v>
      </c>
      <c r="K45" s="75"/>
      <c r="L45" s="75">
        <v>0</v>
      </c>
      <c r="M45" s="75"/>
      <c r="O45" s="75"/>
      <c r="Q45" s="75">
        <v>0</v>
      </c>
      <c r="R45" s="75"/>
      <c r="S45" s="133"/>
      <c r="T45" s="133" t="s">
        <v>557</v>
      </c>
      <c r="V45" s="82" t="s">
        <v>291</v>
      </c>
    </row>
    <row r="46" spans="2:22" s="82" customFormat="1" x14ac:dyDescent="0.2">
      <c r="B46" s="82" t="s">
        <v>98</v>
      </c>
      <c r="D46" s="82" t="s">
        <v>174</v>
      </c>
      <c r="F46" s="77">
        <f t="shared" si="8"/>
        <v>492728.1215475467</v>
      </c>
      <c r="H46" s="75"/>
      <c r="I46" s="75">
        <v>0</v>
      </c>
      <c r="J46" s="75">
        <v>492728.1215475467</v>
      </c>
      <c r="K46" s="75"/>
      <c r="L46" s="75">
        <v>0</v>
      </c>
      <c r="M46" s="75"/>
      <c r="O46" s="75"/>
      <c r="Q46" s="75">
        <v>0</v>
      </c>
      <c r="R46" s="75"/>
      <c r="S46" s="133"/>
      <c r="T46" s="133" t="s">
        <v>558</v>
      </c>
      <c r="V46" s="82" t="s">
        <v>888</v>
      </c>
    </row>
    <row r="47" spans="2:22" s="82" customFormat="1" x14ac:dyDescent="0.2">
      <c r="B47" s="82" t="s">
        <v>99</v>
      </c>
      <c r="D47" s="82" t="s">
        <v>174</v>
      </c>
      <c r="F47" s="77">
        <f t="shared" si="8"/>
        <v>0</v>
      </c>
      <c r="H47" s="75"/>
      <c r="I47" s="75">
        <v>0</v>
      </c>
      <c r="J47" s="75"/>
      <c r="K47" s="75"/>
      <c r="L47" s="75">
        <v>0</v>
      </c>
      <c r="M47" s="75"/>
      <c r="O47" s="75"/>
      <c r="Q47" s="75">
        <v>0</v>
      </c>
      <c r="R47" s="75"/>
      <c r="S47" s="133"/>
      <c r="T47" s="133" t="s">
        <v>559</v>
      </c>
    </row>
    <row r="48" spans="2:22" s="82" customFormat="1" x14ac:dyDescent="0.2">
      <c r="B48" s="82" t="s">
        <v>100</v>
      </c>
      <c r="D48" s="82" t="s">
        <v>174</v>
      </c>
      <c r="F48" s="77">
        <f t="shared" si="8"/>
        <v>0</v>
      </c>
      <c r="H48" s="75"/>
      <c r="I48" s="75">
        <v>0</v>
      </c>
      <c r="J48" s="75"/>
      <c r="K48" s="75"/>
      <c r="L48" s="75">
        <v>0</v>
      </c>
      <c r="M48" s="75"/>
      <c r="O48" s="75"/>
      <c r="Q48" s="75">
        <v>0</v>
      </c>
      <c r="R48" s="75"/>
      <c r="S48" s="133"/>
      <c r="T48" s="133" t="s">
        <v>564</v>
      </c>
    </row>
    <row r="49" spans="2:20" s="82" customFormat="1" x14ac:dyDescent="0.2">
      <c r="B49" s="82" t="s">
        <v>101</v>
      </c>
      <c r="D49" s="82" t="s">
        <v>174</v>
      </c>
      <c r="F49" s="77">
        <f t="shared" si="8"/>
        <v>0</v>
      </c>
      <c r="H49" s="75"/>
      <c r="I49" s="75">
        <v>0</v>
      </c>
      <c r="J49" s="75"/>
      <c r="K49" s="75"/>
      <c r="L49" s="75">
        <v>0</v>
      </c>
      <c r="M49" s="75"/>
      <c r="O49" s="75"/>
      <c r="Q49" s="75">
        <v>0</v>
      </c>
      <c r="R49" s="75"/>
      <c r="S49" s="133"/>
      <c r="T49" s="133" t="s">
        <v>565</v>
      </c>
    </row>
    <row r="50" spans="2:20" s="82" customFormat="1" x14ac:dyDescent="0.2">
      <c r="B50" s="82" t="s">
        <v>110</v>
      </c>
      <c r="D50" s="82" t="s">
        <v>174</v>
      </c>
      <c r="F50" s="77">
        <f t="shared" si="8"/>
        <v>0</v>
      </c>
      <c r="H50" s="75"/>
      <c r="I50" s="75">
        <v>0</v>
      </c>
      <c r="J50" s="75"/>
      <c r="K50" s="75"/>
      <c r="L50" s="75">
        <v>0</v>
      </c>
      <c r="M50" s="75"/>
      <c r="O50" s="75"/>
      <c r="Q50" s="75">
        <v>0</v>
      </c>
      <c r="R50" s="75"/>
      <c r="S50" s="133"/>
      <c r="T50" s="133" t="s">
        <v>566</v>
      </c>
    </row>
    <row r="51" spans="2:20" s="82" customFormat="1" x14ac:dyDescent="0.2">
      <c r="Q51" s="133"/>
      <c r="R51" s="133"/>
      <c r="S51" s="133"/>
      <c r="T51" s="133"/>
    </row>
    <row r="52" spans="2:20" s="82" customFormat="1" x14ac:dyDescent="0.2">
      <c r="B52" s="82" t="s">
        <v>102</v>
      </c>
      <c r="D52" s="82" t="s">
        <v>174</v>
      </c>
      <c r="F52" s="77">
        <f t="shared" si="8"/>
        <v>1807090.9193261818</v>
      </c>
      <c r="H52" s="77">
        <f>SUM(H42:H50)</f>
        <v>20958.116760297198</v>
      </c>
      <c r="I52" s="77">
        <f t="shared" ref="I52:M52" si="9">SUM(I42:I50)</f>
        <v>570965.3741748461</v>
      </c>
      <c r="J52" s="77">
        <f t="shared" si="9"/>
        <v>1071371.8615475467</v>
      </c>
      <c r="K52" s="77">
        <f t="shared" si="9"/>
        <v>18791.34</v>
      </c>
      <c r="L52" s="77">
        <f t="shared" si="9"/>
        <v>32605.358315291065</v>
      </c>
      <c r="M52" s="77">
        <f t="shared" si="9"/>
        <v>1867.0275049767802</v>
      </c>
      <c r="O52" s="77">
        <f t="shared" ref="O52" si="10">SUM(O42:O50)</f>
        <v>90531.841023223606</v>
      </c>
      <c r="Q52" s="77">
        <f t="shared" ref="Q52:R52" si="11">SUM(Q42:Q50)</f>
        <v>570965.3741748461</v>
      </c>
      <c r="R52" s="77">
        <f t="shared" si="11"/>
        <v>18791.34</v>
      </c>
      <c r="S52" s="133"/>
      <c r="T52" s="133"/>
    </row>
    <row r="53" spans="2:20" s="82" customFormat="1" x14ac:dyDescent="0.2">
      <c r="Q53" s="133"/>
      <c r="R53" s="133"/>
      <c r="S53" s="133"/>
      <c r="T53" s="133"/>
    </row>
    <row r="54" spans="2:20" s="82" customFormat="1" x14ac:dyDescent="0.2">
      <c r="B54" s="87" t="s">
        <v>111</v>
      </c>
      <c r="Q54" s="133"/>
      <c r="R54" s="133"/>
      <c r="S54" s="133"/>
    </row>
    <row r="55" spans="2:20" s="82" customFormat="1" x14ac:dyDescent="0.2">
      <c r="B55" s="82" t="s">
        <v>112</v>
      </c>
      <c r="D55" s="82" t="s">
        <v>174</v>
      </c>
      <c r="F55" s="77">
        <f t="shared" ref="F55" si="12">SUM(H55:M55,O55)</f>
        <v>0</v>
      </c>
      <c r="H55" s="75"/>
      <c r="I55" s="75"/>
      <c r="J55" s="75"/>
      <c r="K55" s="75"/>
      <c r="L55" s="75"/>
      <c r="M55" s="75"/>
      <c r="O55" s="75"/>
      <c r="Q55" s="75"/>
      <c r="R55" s="75"/>
      <c r="S55" s="133"/>
      <c r="T55" s="133" t="s">
        <v>567</v>
      </c>
    </row>
    <row r="56" spans="2:20" s="82" customFormat="1" x14ac:dyDescent="0.2">
      <c r="Q56" s="133"/>
      <c r="R56" s="133"/>
      <c r="S56" s="133"/>
      <c r="T56" s="133"/>
    </row>
    <row r="57" spans="2:20" s="82" customFormat="1" x14ac:dyDescent="0.2">
      <c r="B57" s="87" t="s">
        <v>113</v>
      </c>
      <c r="Q57" s="133"/>
      <c r="R57" s="133"/>
      <c r="S57" s="133"/>
      <c r="T57" s="133"/>
    </row>
    <row r="58" spans="2:20" s="82" customFormat="1" x14ac:dyDescent="0.2">
      <c r="B58" s="82" t="s">
        <v>323</v>
      </c>
      <c r="D58" s="82" t="s">
        <v>174</v>
      </c>
      <c r="F58" s="77">
        <f t="shared" ref="F58" si="13">SUM(H58:M58,O58)</f>
        <v>254.32</v>
      </c>
      <c r="H58" s="75">
        <v>0</v>
      </c>
      <c r="I58" s="75">
        <v>0</v>
      </c>
      <c r="J58" s="75">
        <v>0</v>
      </c>
      <c r="K58" s="75">
        <v>254.32</v>
      </c>
      <c r="L58" s="75">
        <v>0</v>
      </c>
      <c r="M58" s="75">
        <v>0</v>
      </c>
      <c r="O58" s="75"/>
      <c r="Q58" s="75">
        <v>0</v>
      </c>
      <c r="R58" s="75">
        <v>254.32</v>
      </c>
      <c r="S58" s="133"/>
      <c r="T58" s="133" t="s">
        <v>428</v>
      </c>
    </row>
    <row r="59" spans="2:20" s="82" customFormat="1" x14ac:dyDescent="0.2">
      <c r="Q59" s="133"/>
      <c r="R59" s="133"/>
      <c r="S59" s="133"/>
    </row>
    <row r="60" spans="2:20" s="73" customFormat="1" x14ac:dyDescent="0.2">
      <c r="B60" s="73" t="s">
        <v>183</v>
      </c>
      <c r="Q60" s="125"/>
      <c r="R60" s="125"/>
      <c r="S60" s="125"/>
    </row>
    <row r="61" spans="2:20" s="82" customFormat="1" x14ac:dyDescent="0.2">
      <c r="Q61" s="133"/>
      <c r="R61" s="133"/>
      <c r="S61" s="133"/>
    </row>
    <row r="62" spans="2:20" s="82" customFormat="1" x14ac:dyDescent="0.2">
      <c r="B62" s="84" t="s">
        <v>94</v>
      </c>
      <c r="Q62" s="133"/>
      <c r="R62" s="133"/>
      <c r="S62" s="133"/>
    </row>
    <row r="63" spans="2:20" s="82" customFormat="1" x14ac:dyDescent="0.2">
      <c r="B63" s="82" t="s">
        <v>136</v>
      </c>
      <c r="D63" s="82" t="s">
        <v>176</v>
      </c>
      <c r="F63" s="77">
        <f>SUM(H63:M63,O63)</f>
        <v>7080149.3000000026</v>
      </c>
      <c r="H63" s="75">
        <v>95026.85</v>
      </c>
      <c r="I63" s="75">
        <v>2514129.5103591774</v>
      </c>
      <c r="J63" s="75">
        <v>2887809.6800000006</v>
      </c>
      <c r="K63" s="75">
        <v>43460</v>
      </c>
      <c r="L63" s="75">
        <v>1166425.4596408228</v>
      </c>
      <c r="M63" s="75">
        <v>230572.15</v>
      </c>
      <c r="O63" s="75">
        <v>142725.65</v>
      </c>
      <c r="Q63" s="75">
        <v>2514129.5103591774</v>
      </c>
      <c r="R63" s="75">
        <v>43460</v>
      </c>
      <c r="S63" s="133"/>
      <c r="T63" s="133" t="s">
        <v>568</v>
      </c>
    </row>
    <row r="64" spans="2:20" s="82" customFormat="1" x14ac:dyDescent="0.2">
      <c r="B64" s="82" t="s">
        <v>137</v>
      </c>
      <c r="D64" s="82" t="s">
        <v>176</v>
      </c>
      <c r="F64" s="77">
        <f t="shared" ref="F64:F72" si="14">SUM(H64:M64,O64)</f>
        <v>1257349.4522497097</v>
      </c>
      <c r="H64" s="75">
        <v>31597.61</v>
      </c>
      <c r="I64" s="75">
        <v>542022.83670330746</v>
      </c>
      <c r="J64" s="75">
        <v>164622.54000000004</v>
      </c>
      <c r="K64" s="75">
        <v>50746.15</v>
      </c>
      <c r="L64" s="75">
        <v>375287.31554640218</v>
      </c>
      <c r="M64" s="75">
        <v>2917.5</v>
      </c>
      <c r="O64" s="75">
        <v>90155.5</v>
      </c>
      <c r="Q64" s="75">
        <v>542022.83670330746</v>
      </c>
      <c r="R64" s="75">
        <v>50746.15</v>
      </c>
      <c r="S64" s="133"/>
      <c r="T64" s="133" t="s">
        <v>569</v>
      </c>
    </row>
    <row r="65" spans="2:22" s="82" customFormat="1" x14ac:dyDescent="0.2">
      <c r="B65" s="82" t="s">
        <v>138</v>
      </c>
      <c r="D65" s="82" t="s">
        <v>176</v>
      </c>
      <c r="F65" s="77">
        <f t="shared" si="14"/>
        <v>4561.7299999999996</v>
      </c>
      <c r="H65" s="75">
        <v>4561.7299999999996</v>
      </c>
      <c r="I65" s="75">
        <v>0</v>
      </c>
      <c r="J65" s="75">
        <v>0</v>
      </c>
      <c r="K65" s="75">
        <v>0</v>
      </c>
      <c r="L65" s="75">
        <v>0</v>
      </c>
      <c r="M65" s="75">
        <v>0</v>
      </c>
      <c r="O65" s="75">
        <v>0</v>
      </c>
      <c r="Q65" s="75">
        <v>0</v>
      </c>
      <c r="R65" s="75">
        <v>0</v>
      </c>
      <c r="S65" s="133"/>
      <c r="T65" s="133" t="s">
        <v>570</v>
      </c>
    </row>
    <row r="66" spans="2:22" s="82" customFormat="1" x14ac:dyDescent="0.2">
      <c r="B66" s="82" t="s">
        <v>97</v>
      </c>
      <c r="D66" s="82" t="s">
        <v>176</v>
      </c>
      <c r="F66" s="77">
        <f t="shared" si="14"/>
        <v>798649.73191343562</v>
      </c>
      <c r="H66" s="75"/>
      <c r="I66" s="75">
        <v>21910.213494503365</v>
      </c>
      <c r="J66" s="75">
        <v>0</v>
      </c>
      <c r="K66" s="75"/>
      <c r="L66" s="75">
        <v>776739.51841893222</v>
      </c>
      <c r="M66" s="75"/>
      <c r="O66" s="75"/>
      <c r="Q66" s="75">
        <v>21910.213494503365</v>
      </c>
      <c r="R66" s="75"/>
      <c r="S66" s="133"/>
      <c r="T66" s="133" t="s">
        <v>571</v>
      </c>
      <c r="V66" s="82" t="s">
        <v>275</v>
      </c>
    </row>
    <row r="67" spans="2:22" s="82" customFormat="1" x14ac:dyDescent="0.2">
      <c r="B67" s="82" t="s">
        <v>98</v>
      </c>
      <c r="D67" s="82" t="s">
        <v>176</v>
      </c>
      <c r="F67" s="77">
        <f t="shared" si="14"/>
        <v>937198.64842653961</v>
      </c>
      <c r="H67" s="75"/>
      <c r="I67" s="75">
        <v>937198.64842653961</v>
      </c>
      <c r="J67" s="75">
        <v>0</v>
      </c>
      <c r="K67" s="75"/>
      <c r="L67" s="75">
        <v>0</v>
      </c>
      <c r="M67" s="75"/>
      <c r="O67" s="75"/>
      <c r="Q67" s="75">
        <v>937198.64842653961</v>
      </c>
      <c r="R67" s="75"/>
      <c r="S67" s="133"/>
      <c r="T67" s="133" t="s">
        <v>571</v>
      </c>
      <c r="V67" s="82" t="s">
        <v>278</v>
      </c>
    </row>
    <row r="68" spans="2:22" s="82" customFormat="1" x14ac:dyDescent="0.2">
      <c r="B68" s="82" t="s">
        <v>99</v>
      </c>
      <c r="D68" s="82" t="s">
        <v>176</v>
      </c>
      <c r="F68" s="77">
        <f t="shared" si="14"/>
        <v>83364.824324988469</v>
      </c>
      <c r="H68" s="75"/>
      <c r="I68" s="75">
        <v>0</v>
      </c>
      <c r="J68" s="75">
        <v>0</v>
      </c>
      <c r="K68" s="75"/>
      <c r="L68" s="75">
        <v>83364.824324988469</v>
      </c>
      <c r="M68" s="75"/>
      <c r="O68" s="75"/>
      <c r="Q68" s="75">
        <v>0</v>
      </c>
      <c r="R68" s="75"/>
      <c r="S68" s="133"/>
      <c r="T68" s="133" t="s">
        <v>571</v>
      </c>
      <c r="V68" s="82" t="s">
        <v>276</v>
      </c>
    </row>
    <row r="69" spans="2:22" s="82" customFormat="1" x14ac:dyDescent="0.2">
      <c r="B69" s="82" t="s">
        <v>100</v>
      </c>
      <c r="D69" s="82" t="s">
        <v>176</v>
      </c>
      <c r="F69" s="77">
        <f t="shared" si="14"/>
        <v>192833.85744498082</v>
      </c>
      <c r="H69" s="75"/>
      <c r="I69" s="75">
        <v>0</v>
      </c>
      <c r="J69" s="75">
        <v>192833.85744498082</v>
      </c>
      <c r="K69" s="75"/>
      <c r="L69" s="75">
        <v>0</v>
      </c>
      <c r="M69" s="75"/>
      <c r="O69" s="75"/>
      <c r="Q69" s="75">
        <v>0</v>
      </c>
      <c r="R69" s="75"/>
      <c r="S69" s="133"/>
      <c r="T69" s="133" t="s">
        <v>571</v>
      </c>
      <c r="V69" s="82" t="s">
        <v>282</v>
      </c>
    </row>
    <row r="70" spans="2:22" s="82" customFormat="1" x14ac:dyDescent="0.2">
      <c r="B70" s="82" t="s">
        <v>101</v>
      </c>
      <c r="D70" s="82" t="s">
        <v>176</v>
      </c>
      <c r="F70" s="77">
        <f t="shared" si="14"/>
        <v>23352.799999999999</v>
      </c>
      <c r="H70" s="75"/>
      <c r="I70" s="75">
        <v>0</v>
      </c>
      <c r="J70" s="75">
        <v>23352.799999999999</v>
      </c>
      <c r="K70" s="75"/>
      <c r="L70" s="75">
        <v>0</v>
      </c>
      <c r="M70" s="75"/>
      <c r="O70" s="75"/>
      <c r="Q70" s="75">
        <v>0</v>
      </c>
      <c r="R70" s="75"/>
      <c r="S70" s="133"/>
      <c r="T70" s="133" t="s">
        <v>571</v>
      </c>
      <c r="V70" s="82" t="s">
        <v>283</v>
      </c>
    </row>
    <row r="71" spans="2:22" s="82" customFormat="1" x14ac:dyDescent="0.2">
      <c r="Q71" s="133"/>
      <c r="R71" s="133"/>
      <c r="S71" s="133"/>
      <c r="T71" s="133"/>
    </row>
    <row r="72" spans="2:22" s="82" customFormat="1" x14ac:dyDescent="0.2">
      <c r="B72" s="82" t="s">
        <v>102</v>
      </c>
      <c r="D72" s="82" t="s">
        <v>176</v>
      </c>
      <c r="F72" s="77">
        <f t="shared" si="14"/>
        <v>10377460.344359657</v>
      </c>
      <c r="H72" s="77">
        <f>SUM(H63:H70)</f>
        <v>131186.19</v>
      </c>
      <c r="I72" s="77">
        <f t="shared" ref="I72:M72" si="15">SUM(I63:I70)</f>
        <v>4015261.208983528</v>
      </c>
      <c r="J72" s="77">
        <f t="shared" si="15"/>
        <v>3268618.8774449811</v>
      </c>
      <c r="K72" s="77">
        <f t="shared" si="15"/>
        <v>94206.15</v>
      </c>
      <c r="L72" s="77">
        <f t="shared" si="15"/>
        <v>2401817.1179311457</v>
      </c>
      <c r="M72" s="77">
        <f t="shared" si="15"/>
        <v>233489.65</v>
      </c>
      <c r="O72" s="77">
        <f t="shared" ref="O72" si="16">SUM(O63:O70)</f>
        <v>232881.15</v>
      </c>
      <c r="Q72" s="77">
        <f t="shared" ref="Q72:R72" si="17">SUM(Q63:Q70)</f>
        <v>4015261.208983528</v>
      </c>
      <c r="R72" s="77">
        <f t="shared" si="17"/>
        <v>94206.15</v>
      </c>
      <c r="S72" s="133"/>
      <c r="T72" s="133"/>
    </row>
    <row r="73" spans="2:22" s="82" customFormat="1" x14ac:dyDescent="0.2">
      <c r="Q73" s="133"/>
      <c r="R73" s="133"/>
      <c r="S73" s="133"/>
      <c r="T73" s="133"/>
    </row>
    <row r="74" spans="2:22" s="82" customFormat="1" x14ac:dyDescent="0.2">
      <c r="Q74" s="133"/>
      <c r="R74" s="133"/>
      <c r="S74" s="133"/>
      <c r="T74" s="133"/>
    </row>
    <row r="75" spans="2:22" s="82" customFormat="1" x14ac:dyDescent="0.2">
      <c r="B75" s="87" t="s">
        <v>103</v>
      </c>
      <c r="Q75" s="133"/>
      <c r="R75" s="133"/>
      <c r="S75" s="133"/>
      <c r="T75" s="133"/>
    </row>
    <row r="76" spans="2:22" s="82" customFormat="1" x14ac:dyDescent="0.2">
      <c r="B76" s="82" t="s">
        <v>136</v>
      </c>
      <c r="D76" s="82" t="s">
        <v>176</v>
      </c>
      <c r="F76" s="77">
        <f>SUM(H76:M76,O76)</f>
        <v>7054274.0707647391</v>
      </c>
      <c r="H76" s="75">
        <v>70284.308640000003</v>
      </c>
      <c r="I76" s="75">
        <v>2514129.5103591774</v>
      </c>
      <c r="J76" s="75">
        <v>2887809.6800000006</v>
      </c>
      <c r="K76" s="75">
        <v>43460</v>
      </c>
      <c r="L76" s="75">
        <v>1166425.4596408228</v>
      </c>
      <c r="M76" s="75">
        <v>211367.792124737</v>
      </c>
      <c r="O76" s="75">
        <v>160797.32</v>
      </c>
      <c r="Q76" s="75">
        <v>2514129.5103591774</v>
      </c>
      <c r="R76" s="75">
        <v>43460</v>
      </c>
      <c r="S76" s="133"/>
      <c r="T76" s="133" t="s">
        <v>572</v>
      </c>
    </row>
    <row r="77" spans="2:22" s="82" customFormat="1" x14ac:dyDescent="0.2">
      <c r="B77" s="82" t="s">
        <v>137</v>
      </c>
      <c r="D77" s="82" t="s">
        <v>176</v>
      </c>
      <c r="F77" s="77">
        <f t="shared" ref="F77:F85" si="18">SUM(H77:M77,O77)</f>
        <v>1305290.1022497097</v>
      </c>
      <c r="H77" s="75">
        <v>79538.259999999995</v>
      </c>
      <c r="I77" s="75">
        <v>542022.83670330746</v>
      </c>
      <c r="J77" s="75">
        <v>164622.54000000004</v>
      </c>
      <c r="K77" s="75">
        <v>50746.15</v>
      </c>
      <c r="L77" s="75">
        <v>375287.31554640218</v>
      </c>
      <c r="M77" s="75">
        <v>2917.5</v>
      </c>
      <c r="O77" s="75">
        <v>90155.5</v>
      </c>
      <c r="Q77" s="75">
        <v>542022.83670330746</v>
      </c>
      <c r="R77" s="75">
        <v>50746.15</v>
      </c>
      <c r="S77" s="133"/>
      <c r="T77" s="133" t="s">
        <v>573</v>
      </c>
    </row>
    <row r="78" spans="2:22" s="82" customFormat="1" x14ac:dyDescent="0.2">
      <c r="B78" s="82" t="s">
        <v>138</v>
      </c>
      <c r="D78" s="82" t="s">
        <v>176</v>
      </c>
      <c r="F78" s="77">
        <f t="shared" si="18"/>
        <v>3373.9731376168602</v>
      </c>
      <c r="H78" s="75">
        <v>3373.9731376168602</v>
      </c>
      <c r="I78" s="75">
        <v>0</v>
      </c>
      <c r="J78" s="75"/>
      <c r="K78" s="75">
        <v>0</v>
      </c>
      <c r="L78" s="75">
        <v>0</v>
      </c>
      <c r="M78" s="75">
        <v>0</v>
      </c>
      <c r="O78" s="75">
        <v>0</v>
      </c>
      <c r="Q78" s="75">
        <v>0</v>
      </c>
      <c r="R78" s="75">
        <v>0</v>
      </c>
      <c r="S78" s="133"/>
      <c r="T78" s="133" t="s">
        <v>574</v>
      </c>
    </row>
    <row r="79" spans="2:22" s="82" customFormat="1" x14ac:dyDescent="0.2">
      <c r="B79" s="82" t="s">
        <v>97</v>
      </c>
      <c r="D79" s="82" t="s">
        <v>176</v>
      </c>
      <c r="F79" s="77">
        <f t="shared" si="18"/>
        <v>798649.73191343562</v>
      </c>
      <c r="H79" s="75"/>
      <c r="I79" s="75">
        <v>21910.213494503365</v>
      </c>
      <c r="J79" s="75"/>
      <c r="K79" s="75"/>
      <c r="L79" s="75">
        <v>776739.51841893222</v>
      </c>
      <c r="M79" s="75"/>
      <c r="O79" s="75"/>
      <c r="Q79" s="75">
        <v>21910.213494503365</v>
      </c>
      <c r="R79" s="75"/>
      <c r="S79" s="133"/>
      <c r="T79" s="133" t="s">
        <v>575</v>
      </c>
      <c r="V79" s="82" t="s">
        <v>343</v>
      </c>
    </row>
    <row r="80" spans="2:22" s="82" customFormat="1" x14ac:dyDescent="0.2">
      <c r="B80" s="82" t="s">
        <v>98</v>
      </c>
      <c r="D80" s="82" t="s">
        <v>176</v>
      </c>
      <c r="F80" s="77">
        <f t="shared" si="18"/>
        <v>937198.64842653961</v>
      </c>
      <c r="H80" s="75"/>
      <c r="I80" s="75">
        <v>937198.64842653961</v>
      </c>
      <c r="J80" s="75"/>
      <c r="K80" s="75"/>
      <c r="L80" s="75">
        <v>0</v>
      </c>
      <c r="M80" s="75"/>
      <c r="O80" s="75"/>
      <c r="Q80" s="75">
        <v>937198.64842653961</v>
      </c>
      <c r="R80" s="75"/>
      <c r="S80" s="133"/>
      <c r="T80" s="133" t="s">
        <v>575</v>
      </c>
      <c r="V80" s="82" t="s">
        <v>278</v>
      </c>
    </row>
    <row r="81" spans="2:22" s="82" customFormat="1" x14ac:dyDescent="0.2">
      <c r="B81" s="82" t="s">
        <v>99</v>
      </c>
      <c r="D81" s="82" t="s">
        <v>176</v>
      </c>
      <c r="F81" s="77">
        <f t="shared" si="18"/>
        <v>83364.824324988469</v>
      </c>
      <c r="H81" s="75"/>
      <c r="I81" s="75">
        <v>0</v>
      </c>
      <c r="J81" s="75"/>
      <c r="K81" s="75"/>
      <c r="L81" s="75">
        <v>83364.824324988469</v>
      </c>
      <c r="M81" s="75"/>
      <c r="O81" s="75"/>
      <c r="Q81" s="75">
        <v>0</v>
      </c>
      <c r="R81" s="75"/>
      <c r="S81" s="133"/>
      <c r="T81" s="133" t="s">
        <v>575</v>
      </c>
      <c r="V81" s="82" t="s">
        <v>276</v>
      </c>
    </row>
    <row r="82" spans="2:22" s="82" customFormat="1" x14ac:dyDescent="0.2">
      <c r="B82" s="82" t="s">
        <v>100</v>
      </c>
      <c r="D82" s="82" t="s">
        <v>176</v>
      </c>
      <c r="F82" s="77">
        <f t="shared" si="18"/>
        <v>0</v>
      </c>
      <c r="H82" s="75"/>
      <c r="I82" s="75">
        <v>0</v>
      </c>
      <c r="J82" s="75"/>
      <c r="K82" s="75"/>
      <c r="L82" s="75">
        <v>0</v>
      </c>
      <c r="M82" s="75"/>
      <c r="O82" s="75"/>
      <c r="Q82" s="75">
        <v>0</v>
      </c>
      <c r="R82" s="75"/>
      <c r="S82" s="133"/>
      <c r="T82" s="133" t="s">
        <v>575</v>
      </c>
    </row>
    <row r="83" spans="2:22" s="82" customFormat="1" x14ac:dyDescent="0.2">
      <c r="B83" s="82" t="s">
        <v>101</v>
      </c>
      <c r="D83" s="82" t="s">
        <v>176</v>
      </c>
      <c r="F83" s="77">
        <f t="shared" si="18"/>
        <v>0</v>
      </c>
      <c r="H83" s="75"/>
      <c r="I83" s="75">
        <v>0</v>
      </c>
      <c r="J83" s="75"/>
      <c r="K83" s="75"/>
      <c r="L83" s="75">
        <v>0</v>
      </c>
      <c r="M83" s="75"/>
      <c r="O83" s="75"/>
      <c r="Q83" s="75">
        <v>0</v>
      </c>
      <c r="R83" s="75"/>
      <c r="S83" s="133"/>
      <c r="T83" s="133" t="s">
        <v>575</v>
      </c>
    </row>
    <row r="84" spans="2:22" s="82" customFormat="1" x14ac:dyDescent="0.2">
      <c r="Q84" s="133"/>
      <c r="R84" s="133"/>
      <c r="S84" s="133"/>
      <c r="T84" s="133"/>
    </row>
    <row r="85" spans="2:22" s="82" customFormat="1" x14ac:dyDescent="0.2">
      <c r="B85" s="82" t="s">
        <v>102</v>
      </c>
      <c r="D85" s="82" t="s">
        <v>176</v>
      </c>
      <c r="F85" s="77">
        <f t="shared" si="18"/>
        <v>10182151.350817028</v>
      </c>
      <c r="H85" s="77">
        <f>SUM(H76:H83)</f>
        <v>153196.54177761686</v>
      </c>
      <c r="I85" s="77">
        <f t="shared" ref="I85:M85" si="19">SUM(I76:I83)</f>
        <v>4015261.208983528</v>
      </c>
      <c r="J85" s="77">
        <f t="shared" si="19"/>
        <v>3052432.2200000007</v>
      </c>
      <c r="K85" s="77">
        <f t="shared" si="19"/>
        <v>94206.15</v>
      </c>
      <c r="L85" s="77">
        <f t="shared" si="19"/>
        <v>2401817.1179311457</v>
      </c>
      <c r="M85" s="77">
        <f t="shared" si="19"/>
        <v>214285.292124737</v>
      </c>
      <c r="O85" s="77">
        <f t="shared" ref="O85" si="20">SUM(O76:O83)</f>
        <v>250952.82</v>
      </c>
      <c r="Q85" s="77">
        <f t="shared" ref="Q85:R85" si="21">SUM(Q76:Q83)</f>
        <v>4015261.208983528</v>
      </c>
      <c r="R85" s="77">
        <f t="shared" si="21"/>
        <v>94206.15</v>
      </c>
      <c r="S85" s="133"/>
      <c r="T85" s="133"/>
    </row>
    <row r="86" spans="2:22" s="82" customFormat="1" x14ac:dyDescent="0.2">
      <c r="Q86" s="133"/>
      <c r="R86" s="133"/>
      <c r="S86" s="133"/>
      <c r="T86" s="133"/>
    </row>
    <row r="87" spans="2:22" s="82" customFormat="1" x14ac:dyDescent="0.2">
      <c r="Q87" s="133"/>
      <c r="R87" s="133"/>
      <c r="S87" s="133"/>
      <c r="T87" s="133"/>
    </row>
    <row r="88" spans="2:22" s="82" customFormat="1" x14ac:dyDescent="0.2">
      <c r="B88" s="87" t="s">
        <v>105</v>
      </c>
      <c r="Q88" s="133"/>
      <c r="R88" s="133"/>
      <c r="S88" s="133"/>
      <c r="T88" s="133"/>
    </row>
    <row r="89" spans="2:22" s="82" customFormat="1" x14ac:dyDescent="0.2">
      <c r="B89" s="82" t="s">
        <v>107</v>
      </c>
      <c r="D89" s="82" t="s">
        <v>176</v>
      </c>
      <c r="F89" s="77">
        <f t="shared" ref="F89:F99" si="22">SUM(H89:M89,O89)</f>
        <v>10793.67</v>
      </c>
      <c r="H89" s="75">
        <v>0</v>
      </c>
      <c r="I89" s="75">
        <v>10793.67</v>
      </c>
      <c r="J89" s="75">
        <v>0</v>
      </c>
      <c r="K89" s="75">
        <v>0</v>
      </c>
      <c r="L89" s="75">
        <v>0</v>
      </c>
      <c r="M89" s="75">
        <v>0</v>
      </c>
      <c r="O89" s="75"/>
      <c r="Q89" s="75">
        <v>10793.67</v>
      </c>
      <c r="R89" s="75">
        <v>0</v>
      </c>
      <c r="S89" s="133"/>
      <c r="T89" s="133" t="s">
        <v>576</v>
      </c>
    </row>
    <row r="90" spans="2:22" s="82" customFormat="1" x14ac:dyDescent="0.2">
      <c r="B90" s="82" t="s">
        <v>139</v>
      </c>
      <c r="D90" s="82" t="s">
        <v>176</v>
      </c>
      <c r="F90" s="77">
        <f t="shared" si="22"/>
        <v>1680016.4174619585</v>
      </c>
      <c r="H90" s="75">
        <v>53006.635467858803</v>
      </c>
      <c r="I90" s="75">
        <v>561335.46182065271</v>
      </c>
      <c r="J90" s="75">
        <v>576446.29999999993</v>
      </c>
      <c r="K90" s="75">
        <v>939.3</v>
      </c>
      <c r="L90" s="75">
        <v>375309.58378303563</v>
      </c>
      <c r="M90" s="75">
        <v>5109.08788990826</v>
      </c>
      <c r="O90" s="75">
        <v>107870.04850050301</v>
      </c>
      <c r="Q90" s="75">
        <v>561335.46182065271</v>
      </c>
      <c r="R90" s="75">
        <v>939.3</v>
      </c>
      <c r="S90" s="133"/>
      <c r="T90" s="133" t="s">
        <v>577</v>
      </c>
    </row>
    <row r="91" spans="2:22" s="82" customFormat="1" x14ac:dyDescent="0.2">
      <c r="B91" s="82" t="s">
        <v>140</v>
      </c>
      <c r="D91" s="82" t="s">
        <v>176</v>
      </c>
      <c r="F91" s="77">
        <f t="shared" si="22"/>
        <v>36089.890369493311</v>
      </c>
      <c r="H91" s="75">
        <v>0</v>
      </c>
      <c r="I91" s="75">
        <v>309.0703893433552</v>
      </c>
      <c r="J91" s="75">
        <v>0</v>
      </c>
      <c r="K91" s="75">
        <v>15778.89</v>
      </c>
      <c r="L91" s="75">
        <v>19528.549215623963</v>
      </c>
      <c r="M91" s="75">
        <v>473.38076452599398</v>
      </c>
      <c r="O91" s="75">
        <v>0</v>
      </c>
      <c r="Q91" s="75">
        <v>309.0703893433552</v>
      </c>
      <c r="R91" s="75">
        <v>15778.89</v>
      </c>
      <c r="S91" s="133"/>
      <c r="T91" s="133" t="s">
        <v>578</v>
      </c>
    </row>
    <row r="92" spans="2:22" s="82" customFormat="1" x14ac:dyDescent="0.2">
      <c r="B92" s="82" t="s">
        <v>97</v>
      </c>
      <c r="D92" s="82" t="s">
        <v>176</v>
      </c>
      <c r="F92" s="77">
        <f t="shared" si="22"/>
        <v>87534.48000000001</v>
      </c>
      <c r="H92" s="75"/>
      <c r="I92" s="75">
        <v>0</v>
      </c>
      <c r="J92" s="75">
        <v>87534.48000000001</v>
      </c>
      <c r="K92" s="75"/>
      <c r="L92" s="75">
        <v>0</v>
      </c>
      <c r="M92" s="75"/>
      <c r="O92" s="75"/>
      <c r="Q92" s="75">
        <v>0</v>
      </c>
      <c r="R92" s="75"/>
      <c r="S92" s="133"/>
      <c r="T92" s="133" t="s">
        <v>579</v>
      </c>
      <c r="V92" s="82" t="s">
        <v>291</v>
      </c>
    </row>
    <row r="93" spans="2:22" s="82" customFormat="1" x14ac:dyDescent="0.2">
      <c r="B93" s="82" t="s">
        <v>98</v>
      </c>
      <c r="D93" s="82" t="s">
        <v>176</v>
      </c>
      <c r="F93" s="77">
        <f t="shared" si="22"/>
        <v>349286.56999999995</v>
      </c>
      <c r="H93" s="75"/>
      <c r="I93" s="75">
        <v>0</v>
      </c>
      <c r="J93" s="75">
        <v>349286.56999999995</v>
      </c>
      <c r="K93" s="75"/>
      <c r="L93" s="75">
        <v>0</v>
      </c>
      <c r="M93" s="75"/>
      <c r="O93" s="75"/>
      <c r="Q93" s="75">
        <v>0</v>
      </c>
      <c r="R93" s="75"/>
      <c r="S93" s="133"/>
      <c r="T93" s="133" t="s">
        <v>580</v>
      </c>
      <c r="V93" s="82" t="s">
        <v>888</v>
      </c>
    </row>
    <row r="94" spans="2:22" s="82" customFormat="1" x14ac:dyDescent="0.2">
      <c r="B94" s="82" t="s">
        <v>99</v>
      </c>
      <c r="D94" s="82" t="s">
        <v>176</v>
      </c>
      <c r="F94" s="77">
        <f t="shared" si="22"/>
        <v>0</v>
      </c>
      <c r="H94" s="75"/>
      <c r="I94" s="75">
        <v>0</v>
      </c>
      <c r="J94" s="75"/>
      <c r="K94" s="75"/>
      <c r="L94" s="75">
        <v>0</v>
      </c>
      <c r="M94" s="75"/>
      <c r="O94" s="75"/>
      <c r="Q94" s="75">
        <v>0</v>
      </c>
      <c r="R94" s="75"/>
      <c r="S94" s="133"/>
      <c r="T94" s="133" t="s">
        <v>581</v>
      </c>
    </row>
    <row r="95" spans="2:22" s="82" customFormat="1" x14ac:dyDescent="0.2">
      <c r="B95" s="82" t="s">
        <v>100</v>
      </c>
      <c r="D95" s="82" t="s">
        <v>176</v>
      </c>
      <c r="F95" s="77">
        <f t="shared" si="22"/>
        <v>0</v>
      </c>
      <c r="H95" s="75"/>
      <c r="I95" s="75">
        <v>0</v>
      </c>
      <c r="J95" s="75"/>
      <c r="K95" s="75"/>
      <c r="L95" s="75">
        <v>0</v>
      </c>
      <c r="M95" s="75"/>
      <c r="O95" s="75"/>
      <c r="Q95" s="75">
        <v>0</v>
      </c>
      <c r="R95" s="75"/>
      <c r="S95" s="133"/>
      <c r="T95" s="133" t="s">
        <v>582</v>
      </c>
    </row>
    <row r="96" spans="2:22" s="82" customFormat="1" x14ac:dyDescent="0.2">
      <c r="B96" s="82" t="s">
        <v>101</v>
      </c>
      <c r="D96" s="82" t="s">
        <v>176</v>
      </c>
      <c r="F96" s="77">
        <f t="shared" si="22"/>
        <v>0</v>
      </c>
      <c r="H96" s="75"/>
      <c r="I96" s="75">
        <v>0</v>
      </c>
      <c r="J96" s="75"/>
      <c r="K96" s="75"/>
      <c r="L96" s="75">
        <v>0</v>
      </c>
      <c r="M96" s="75"/>
      <c r="O96" s="75"/>
      <c r="Q96" s="75">
        <v>0</v>
      </c>
      <c r="R96" s="75"/>
      <c r="S96" s="133"/>
      <c r="T96" s="133" t="s">
        <v>583</v>
      </c>
    </row>
    <row r="97" spans="2:22" s="82" customFormat="1" x14ac:dyDescent="0.2">
      <c r="B97" s="82" t="s">
        <v>110</v>
      </c>
      <c r="D97" s="82" t="s">
        <v>176</v>
      </c>
      <c r="F97" s="77">
        <f t="shared" si="22"/>
        <v>0</v>
      </c>
      <c r="H97" s="75"/>
      <c r="I97" s="75">
        <v>0</v>
      </c>
      <c r="J97" s="75"/>
      <c r="K97" s="75"/>
      <c r="L97" s="75">
        <v>0</v>
      </c>
      <c r="M97" s="75"/>
      <c r="O97" s="75"/>
      <c r="Q97" s="75">
        <v>0</v>
      </c>
      <c r="R97" s="75"/>
      <c r="S97" s="133"/>
      <c r="T97" s="133" t="s">
        <v>584</v>
      </c>
    </row>
    <row r="98" spans="2:22" s="82" customFormat="1" x14ac:dyDescent="0.2">
      <c r="Q98" s="133"/>
      <c r="R98" s="133"/>
      <c r="S98" s="133"/>
      <c r="T98" s="133"/>
    </row>
    <row r="99" spans="2:22" s="82" customFormat="1" x14ac:dyDescent="0.2">
      <c r="B99" s="82" t="s">
        <v>102</v>
      </c>
      <c r="D99" s="82" t="s">
        <v>176</v>
      </c>
      <c r="F99" s="77">
        <f t="shared" si="22"/>
        <v>2163721.0278314515</v>
      </c>
      <c r="H99" s="77">
        <f>SUM(H89:H97)</f>
        <v>53006.635467858803</v>
      </c>
      <c r="I99" s="77">
        <f t="shared" ref="I99:M99" si="23">SUM(I89:I97)</f>
        <v>572438.20220999606</v>
      </c>
      <c r="J99" s="77">
        <f t="shared" si="23"/>
        <v>1013267.3499999999</v>
      </c>
      <c r="K99" s="77">
        <f t="shared" si="23"/>
        <v>16718.189999999999</v>
      </c>
      <c r="L99" s="77">
        <f t="shared" si="23"/>
        <v>394838.13299865962</v>
      </c>
      <c r="M99" s="77">
        <f t="shared" si="23"/>
        <v>5582.4686544342539</v>
      </c>
      <c r="O99" s="77">
        <f t="shared" ref="O99" si="24">SUM(O89:O97)</f>
        <v>107870.04850050301</v>
      </c>
      <c r="Q99" s="77">
        <f t="shared" ref="Q99:R99" si="25">SUM(Q89:Q97)</f>
        <v>572438.20220999606</v>
      </c>
      <c r="R99" s="77">
        <f t="shared" si="25"/>
        <v>16718.189999999999</v>
      </c>
      <c r="S99" s="133"/>
      <c r="T99" s="133"/>
    </row>
    <row r="100" spans="2:22" s="82" customFormat="1" x14ac:dyDescent="0.2">
      <c r="Q100" s="133"/>
      <c r="R100" s="133"/>
      <c r="S100" s="133"/>
      <c r="T100" s="133"/>
    </row>
    <row r="101" spans="2:22" s="82" customFormat="1" x14ac:dyDescent="0.2">
      <c r="B101" s="87" t="s">
        <v>111</v>
      </c>
      <c r="Q101" s="133"/>
      <c r="R101" s="133"/>
      <c r="S101" s="133"/>
      <c r="T101" s="133"/>
    </row>
    <row r="102" spans="2:22" s="82" customFormat="1" x14ac:dyDescent="0.2">
      <c r="B102" s="82" t="s">
        <v>112</v>
      </c>
      <c r="D102" s="82" t="s">
        <v>176</v>
      </c>
      <c r="F102" s="77">
        <f t="shared" ref="F102" si="26">SUM(H102:M102,O102)</f>
        <v>0</v>
      </c>
      <c r="H102" s="75"/>
      <c r="I102" s="75"/>
      <c r="J102" s="75"/>
      <c r="K102" s="75"/>
      <c r="L102" s="75"/>
      <c r="M102" s="75"/>
      <c r="O102" s="75"/>
      <c r="Q102" s="75"/>
      <c r="R102" s="75"/>
      <c r="S102" s="133"/>
      <c r="T102" s="133" t="s">
        <v>585</v>
      </c>
    </row>
    <row r="103" spans="2:22" s="82" customFormat="1" x14ac:dyDescent="0.2">
      <c r="Q103" s="133"/>
      <c r="R103" s="133"/>
      <c r="S103" s="133"/>
      <c r="T103" s="133"/>
    </row>
    <row r="104" spans="2:22" s="82" customFormat="1" x14ac:dyDescent="0.2">
      <c r="B104" s="87" t="s">
        <v>113</v>
      </c>
      <c r="Q104" s="133"/>
      <c r="R104" s="133"/>
      <c r="S104" s="133"/>
      <c r="T104" s="133"/>
    </row>
    <row r="105" spans="2:22" s="82" customFormat="1" x14ac:dyDescent="0.2">
      <c r="B105" s="82" t="s">
        <v>323</v>
      </c>
      <c r="D105" s="82" t="s">
        <v>176</v>
      </c>
      <c r="F105" s="77">
        <f t="shared" ref="F105" si="27">SUM(H105:M105,O105)</f>
        <v>35782.335554835052</v>
      </c>
      <c r="H105" s="75">
        <v>0</v>
      </c>
      <c r="I105" s="75">
        <v>0</v>
      </c>
      <c r="J105" s="75">
        <v>17513.8955548351</v>
      </c>
      <c r="K105" s="75">
        <v>95.44</v>
      </c>
      <c r="L105" s="75">
        <v>18172.999999999953</v>
      </c>
      <c r="M105" s="75">
        <v>0</v>
      </c>
      <c r="O105" s="75">
        <v>0</v>
      </c>
      <c r="Q105" s="75">
        <v>0</v>
      </c>
      <c r="R105" s="75">
        <v>95.44</v>
      </c>
      <c r="S105" s="133"/>
      <c r="T105" s="133" t="s">
        <v>686</v>
      </c>
      <c r="V105" s="32"/>
    </row>
    <row r="106" spans="2:22" s="82" customFormat="1" x14ac:dyDescent="0.2">
      <c r="Q106" s="133"/>
      <c r="R106" s="133"/>
      <c r="S106" s="133"/>
    </row>
    <row r="107" spans="2:22" s="73" customFormat="1" x14ac:dyDescent="0.2">
      <c r="B107" s="73" t="s">
        <v>184</v>
      </c>
      <c r="Q107" s="125"/>
      <c r="R107" s="125"/>
      <c r="S107" s="125"/>
    </row>
    <row r="108" spans="2:22" s="82" customFormat="1" x14ac:dyDescent="0.2">
      <c r="Q108" s="133"/>
      <c r="R108" s="133"/>
      <c r="S108" s="133"/>
    </row>
    <row r="109" spans="2:22" s="82" customFormat="1" x14ac:dyDescent="0.2">
      <c r="B109" s="84" t="s">
        <v>94</v>
      </c>
      <c r="Q109" s="133"/>
      <c r="R109" s="133"/>
      <c r="S109" s="133"/>
    </row>
    <row r="110" spans="2:22" s="82" customFormat="1" x14ac:dyDescent="0.2">
      <c r="B110" s="82" t="s">
        <v>136</v>
      </c>
      <c r="D110" s="82" t="s">
        <v>178</v>
      </c>
      <c r="F110" s="77">
        <f>SUM(H110:M110,O110)</f>
        <v>10756429.146090608</v>
      </c>
      <c r="H110" s="75">
        <v>99677.396090611204</v>
      </c>
      <c r="I110" s="75">
        <v>5699830.217920742</v>
      </c>
      <c r="J110" s="75">
        <v>3685351.36</v>
      </c>
      <c r="K110" s="75">
        <v>53035.6</v>
      </c>
      <c r="L110" s="75">
        <v>781651.95207925711</v>
      </c>
      <c r="M110" s="75">
        <v>284571.18</v>
      </c>
      <c r="O110" s="75">
        <v>152311.44</v>
      </c>
      <c r="Q110" s="75">
        <v>5699830.217920742</v>
      </c>
      <c r="R110" s="75">
        <v>53035.6</v>
      </c>
      <c r="S110" s="133"/>
      <c r="T110" s="133" t="s">
        <v>586</v>
      </c>
    </row>
    <row r="111" spans="2:22" s="82" customFormat="1" x14ac:dyDescent="0.2">
      <c r="B111" s="82" t="s">
        <v>137</v>
      </c>
      <c r="D111" s="82" t="s">
        <v>178</v>
      </c>
      <c r="F111" s="77">
        <f t="shared" ref="F111:F119" si="28">SUM(H111:M111,O111)</f>
        <v>671723.76558353112</v>
      </c>
      <c r="H111" s="75">
        <v>16952.435000000001</v>
      </c>
      <c r="I111" s="75">
        <v>247330.24472772868</v>
      </c>
      <c r="J111" s="75">
        <v>90645.38</v>
      </c>
      <c r="K111" s="75">
        <v>43459.11</v>
      </c>
      <c r="L111" s="75">
        <v>214086.59585580238</v>
      </c>
      <c r="M111" s="75">
        <v>703</v>
      </c>
      <c r="O111" s="75">
        <v>58547</v>
      </c>
      <c r="Q111" s="75">
        <v>247330.24472772868</v>
      </c>
      <c r="R111" s="75">
        <v>43459.11</v>
      </c>
      <c r="S111" s="133"/>
      <c r="T111" s="133" t="s">
        <v>587</v>
      </c>
    </row>
    <row r="112" spans="2:22" s="82" customFormat="1" x14ac:dyDescent="0.2">
      <c r="B112" s="82" t="s">
        <v>138</v>
      </c>
      <c r="D112" s="82" t="s">
        <v>178</v>
      </c>
      <c r="F112" s="77">
        <f t="shared" si="28"/>
        <v>142282.96592749347</v>
      </c>
      <c r="H112" s="75">
        <v>0</v>
      </c>
      <c r="I112" s="75">
        <v>1097.1783451166305</v>
      </c>
      <c r="J112" s="75">
        <v>0</v>
      </c>
      <c r="K112" s="75">
        <v>0</v>
      </c>
      <c r="L112" s="75">
        <v>141185.78758237683</v>
      </c>
      <c r="M112" s="75">
        <v>0</v>
      </c>
      <c r="O112" s="75">
        <v>0</v>
      </c>
      <c r="Q112" s="75">
        <v>1097.1783451166305</v>
      </c>
      <c r="R112" s="75">
        <v>0</v>
      </c>
      <c r="S112" s="133"/>
      <c r="T112" s="133" t="s">
        <v>588</v>
      </c>
    </row>
    <row r="113" spans="2:22" s="82" customFormat="1" x14ac:dyDescent="0.2">
      <c r="B113" s="82" t="s">
        <v>97</v>
      </c>
      <c r="D113" s="82" t="s">
        <v>178</v>
      </c>
      <c r="F113" s="77">
        <f t="shared" si="28"/>
        <v>133596.33186292942</v>
      </c>
      <c r="H113" s="75"/>
      <c r="I113" s="75">
        <v>8415.2564433859297</v>
      </c>
      <c r="J113" s="75"/>
      <c r="K113" s="75"/>
      <c r="L113" s="75">
        <v>125181.07541954349</v>
      </c>
      <c r="M113" s="75"/>
      <c r="O113" s="75"/>
      <c r="Q113" s="75">
        <v>8415.2564433859297</v>
      </c>
      <c r="R113" s="75"/>
      <c r="S113" s="133"/>
      <c r="T113" s="133" t="s">
        <v>589</v>
      </c>
      <c r="V113" s="82" t="s">
        <v>276</v>
      </c>
    </row>
    <row r="114" spans="2:22" s="82" customFormat="1" x14ac:dyDescent="0.2">
      <c r="B114" s="82" t="s">
        <v>98</v>
      </c>
      <c r="D114" s="82" t="s">
        <v>178</v>
      </c>
      <c r="F114" s="77">
        <f t="shared" si="28"/>
        <v>119714.64809786326</v>
      </c>
      <c r="H114" s="75"/>
      <c r="I114" s="75">
        <v>0</v>
      </c>
      <c r="J114" s="75"/>
      <c r="K114" s="75"/>
      <c r="L114" s="75">
        <v>119714.64809786326</v>
      </c>
      <c r="M114" s="75"/>
      <c r="O114" s="75"/>
      <c r="Q114" s="75">
        <v>0</v>
      </c>
      <c r="R114" s="75"/>
      <c r="S114" s="133"/>
      <c r="T114" s="133" t="s">
        <v>589</v>
      </c>
      <c r="V114" s="133" t="s">
        <v>275</v>
      </c>
    </row>
    <row r="115" spans="2:22" s="82" customFormat="1" x14ac:dyDescent="0.2">
      <c r="B115" s="82" t="s">
        <v>99</v>
      </c>
      <c r="D115" s="82" t="s">
        <v>178</v>
      </c>
      <c r="F115" s="77">
        <f t="shared" si="28"/>
        <v>547524.12446463003</v>
      </c>
      <c r="H115" s="75"/>
      <c r="I115" s="75">
        <v>547524.12446463003</v>
      </c>
      <c r="J115" s="75"/>
      <c r="K115" s="75"/>
      <c r="L115" s="75">
        <v>0</v>
      </c>
      <c r="M115" s="75"/>
      <c r="O115" s="75"/>
      <c r="Q115" s="75">
        <v>547524.12446463003</v>
      </c>
      <c r="R115" s="75"/>
      <c r="S115" s="133"/>
      <c r="T115" s="133" t="s">
        <v>589</v>
      </c>
      <c r="V115" s="82" t="s">
        <v>278</v>
      </c>
    </row>
    <row r="116" spans="2:22" s="82" customFormat="1" x14ac:dyDescent="0.2">
      <c r="B116" s="82" t="s">
        <v>100</v>
      </c>
      <c r="D116" s="82" t="s">
        <v>178</v>
      </c>
      <c r="F116" s="77">
        <f t="shared" si="28"/>
        <v>-38188.118858474103</v>
      </c>
      <c r="H116" s="75"/>
      <c r="I116" s="75">
        <v>0</v>
      </c>
      <c r="J116" s="75">
        <v>-38188.118858474103</v>
      </c>
      <c r="K116" s="75"/>
      <c r="L116" s="75">
        <v>0</v>
      </c>
      <c r="M116" s="75"/>
      <c r="O116" s="75"/>
      <c r="Q116" s="75">
        <v>0</v>
      </c>
      <c r="R116" s="75"/>
      <c r="S116" s="133"/>
      <c r="T116" s="133" t="s">
        <v>589</v>
      </c>
      <c r="V116" s="82" t="s">
        <v>282</v>
      </c>
    </row>
    <row r="117" spans="2:22" s="82" customFormat="1" x14ac:dyDescent="0.2">
      <c r="B117" s="82" t="s">
        <v>101</v>
      </c>
      <c r="D117" s="82" t="s">
        <v>178</v>
      </c>
      <c r="F117" s="77">
        <f t="shared" si="28"/>
        <v>38682.559999999998</v>
      </c>
      <c r="H117" s="75"/>
      <c r="I117" s="75">
        <v>0</v>
      </c>
      <c r="J117" s="75">
        <v>38682.559999999998</v>
      </c>
      <c r="K117" s="75"/>
      <c r="L117" s="75">
        <v>0</v>
      </c>
      <c r="M117" s="75"/>
      <c r="O117" s="75"/>
      <c r="Q117" s="75">
        <v>0</v>
      </c>
      <c r="R117" s="75"/>
      <c r="S117" s="133"/>
      <c r="T117" s="133" t="s">
        <v>589</v>
      </c>
      <c r="V117" s="133" t="s">
        <v>283</v>
      </c>
    </row>
    <row r="118" spans="2:22" s="82" customFormat="1" x14ac:dyDescent="0.2">
      <c r="Q118" s="133"/>
      <c r="R118" s="133"/>
      <c r="S118" s="133"/>
      <c r="T118" s="133"/>
    </row>
    <row r="119" spans="2:22" s="82" customFormat="1" x14ac:dyDescent="0.2">
      <c r="B119" s="82" t="s">
        <v>102</v>
      </c>
      <c r="D119" s="82" t="s">
        <v>178</v>
      </c>
      <c r="F119" s="77">
        <f t="shared" si="28"/>
        <v>12371765.423168583</v>
      </c>
      <c r="H119" s="77">
        <f>SUM(H110:H117)</f>
        <v>116629.8310906112</v>
      </c>
      <c r="I119" s="77">
        <f t="shared" ref="I119:M119" si="29">SUM(I110:I117)</f>
        <v>6504197.0219016038</v>
      </c>
      <c r="J119" s="77">
        <f t="shared" si="29"/>
        <v>3776491.1811415255</v>
      </c>
      <c r="K119" s="77">
        <f t="shared" si="29"/>
        <v>96494.709999999992</v>
      </c>
      <c r="L119" s="77">
        <f t="shared" si="29"/>
        <v>1381820.059034843</v>
      </c>
      <c r="M119" s="77">
        <f t="shared" si="29"/>
        <v>285274.18</v>
      </c>
      <c r="O119" s="77">
        <f t="shared" ref="O119" si="30">SUM(O110:O117)</f>
        <v>210858.44</v>
      </c>
      <c r="Q119" s="77">
        <f t="shared" ref="Q119:R119" si="31">SUM(Q110:Q117)</f>
        <v>6504197.0219016038</v>
      </c>
      <c r="R119" s="77">
        <f t="shared" si="31"/>
        <v>96494.709999999992</v>
      </c>
      <c r="S119" s="133"/>
      <c r="T119" s="133"/>
    </row>
    <row r="120" spans="2:22" s="82" customFormat="1" x14ac:dyDescent="0.2">
      <c r="Q120" s="133"/>
      <c r="R120" s="133"/>
      <c r="S120" s="133"/>
      <c r="T120" s="133"/>
    </row>
    <row r="121" spans="2:22" s="82" customFormat="1" x14ac:dyDescent="0.2">
      <c r="Q121" s="133"/>
      <c r="R121" s="133"/>
      <c r="S121" s="133"/>
      <c r="T121" s="133"/>
    </row>
    <row r="122" spans="2:22" s="82" customFormat="1" x14ac:dyDescent="0.2">
      <c r="B122" s="87" t="s">
        <v>103</v>
      </c>
      <c r="Q122" s="133"/>
      <c r="R122" s="133"/>
      <c r="S122" s="133"/>
      <c r="T122" s="133"/>
    </row>
    <row r="123" spans="2:22" s="82" customFormat="1" x14ac:dyDescent="0.2">
      <c r="B123" s="82" t="s">
        <v>136</v>
      </c>
      <c r="D123" s="82" t="s">
        <v>178</v>
      </c>
      <c r="F123" s="77">
        <f>SUM(H123:M123,O123)</f>
        <v>10757570.470987687</v>
      </c>
      <c r="H123" s="75">
        <v>88471.054740000007</v>
      </c>
      <c r="I123" s="75">
        <v>5699830.217920742</v>
      </c>
      <c r="J123" s="75">
        <v>3685351.36</v>
      </c>
      <c r="K123" s="75">
        <v>53035.6</v>
      </c>
      <c r="L123" s="75">
        <v>781651.95207925711</v>
      </c>
      <c r="M123" s="75">
        <v>325136.71624768898</v>
      </c>
      <c r="O123" s="75">
        <v>124093.57</v>
      </c>
      <c r="Q123" s="75">
        <v>5699830.217920742</v>
      </c>
      <c r="R123" s="75">
        <v>53035.6</v>
      </c>
      <c r="S123" s="133"/>
      <c r="T123" s="133" t="s">
        <v>590</v>
      </c>
    </row>
    <row r="124" spans="2:22" s="82" customFormat="1" x14ac:dyDescent="0.2">
      <c r="B124" s="82" t="s">
        <v>137</v>
      </c>
      <c r="D124" s="82" t="s">
        <v>178</v>
      </c>
      <c r="F124" s="77">
        <f t="shared" ref="F124:F132" si="32">SUM(H124:M124,O124)</f>
        <v>724436.65058353113</v>
      </c>
      <c r="H124" s="75">
        <v>69665.320000000007</v>
      </c>
      <c r="I124" s="75">
        <v>247330.24472772868</v>
      </c>
      <c r="J124" s="75">
        <v>90645.38</v>
      </c>
      <c r="K124" s="75">
        <v>43459.11</v>
      </c>
      <c r="L124" s="75">
        <v>214086.59585580238</v>
      </c>
      <c r="M124" s="75">
        <v>703</v>
      </c>
      <c r="O124" s="75">
        <v>58547</v>
      </c>
      <c r="Q124" s="75">
        <v>247330.24472772868</v>
      </c>
      <c r="R124" s="75">
        <v>43459.11</v>
      </c>
      <c r="S124" s="133"/>
      <c r="T124" s="133" t="s">
        <v>591</v>
      </c>
    </row>
    <row r="125" spans="2:22" s="82" customFormat="1" x14ac:dyDescent="0.2">
      <c r="B125" s="82" t="s">
        <v>138</v>
      </c>
      <c r="D125" s="82" t="s">
        <v>178</v>
      </c>
      <c r="F125" s="77">
        <f t="shared" si="32"/>
        <v>142282.96592749347</v>
      </c>
      <c r="H125" s="75">
        <v>0</v>
      </c>
      <c r="I125" s="75">
        <v>1097.1783451166305</v>
      </c>
      <c r="J125" s="75">
        <v>0</v>
      </c>
      <c r="K125" s="75">
        <v>0</v>
      </c>
      <c r="L125" s="75">
        <v>141185.78758237683</v>
      </c>
      <c r="M125" s="75">
        <v>0</v>
      </c>
      <c r="O125" s="75">
        <v>0</v>
      </c>
      <c r="Q125" s="75">
        <v>1097.1783451166305</v>
      </c>
      <c r="R125" s="75">
        <v>0</v>
      </c>
      <c r="S125" s="133"/>
      <c r="T125" s="133" t="s">
        <v>592</v>
      </c>
    </row>
    <row r="126" spans="2:22" s="82" customFormat="1" x14ac:dyDescent="0.2">
      <c r="B126" s="82" t="s">
        <v>97</v>
      </c>
      <c r="D126" s="82" t="s">
        <v>178</v>
      </c>
      <c r="F126" s="77">
        <f t="shared" si="32"/>
        <v>133596.33186292942</v>
      </c>
      <c r="H126" s="75"/>
      <c r="I126" s="75">
        <v>8415.2564433859297</v>
      </c>
      <c r="J126" s="75"/>
      <c r="K126" s="75"/>
      <c r="L126" s="75">
        <v>125181.07541954349</v>
      </c>
      <c r="M126" s="75"/>
      <c r="O126" s="75"/>
      <c r="Q126" s="75">
        <v>8415.2564433859297</v>
      </c>
      <c r="R126" s="75"/>
      <c r="S126" s="133"/>
      <c r="T126" s="133" t="s">
        <v>593</v>
      </c>
      <c r="V126" s="82" t="s">
        <v>276</v>
      </c>
    </row>
    <row r="127" spans="2:22" s="82" customFormat="1" x14ac:dyDescent="0.2">
      <c r="B127" s="82" t="s">
        <v>98</v>
      </c>
      <c r="D127" s="82" t="s">
        <v>178</v>
      </c>
      <c r="F127" s="77">
        <f t="shared" si="32"/>
        <v>119714.64809786326</v>
      </c>
      <c r="H127" s="75"/>
      <c r="I127" s="75">
        <v>0</v>
      </c>
      <c r="J127" s="75">
        <v>0</v>
      </c>
      <c r="K127" s="75"/>
      <c r="L127" s="75">
        <v>119714.64809786326</v>
      </c>
      <c r="M127" s="75"/>
      <c r="O127" s="75"/>
      <c r="Q127" s="75">
        <v>0</v>
      </c>
      <c r="R127" s="75"/>
      <c r="S127" s="133"/>
      <c r="T127" s="133" t="s">
        <v>593</v>
      </c>
      <c r="V127" s="133" t="s">
        <v>275</v>
      </c>
    </row>
    <row r="128" spans="2:22" s="82" customFormat="1" x14ac:dyDescent="0.2">
      <c r="B128" s="82" t="s">
        <v>99</v>
      </c>
      <c r="D128" s="82" t="s">
        <v>178</v>
      </c>
      <c r="F128" s="77">
        <f t="shared" si="32"/>
        <v>547524.12446463003</v>
      </c>
      <c r="H128" s="75"/>
      <c r="I128" s="75">
        <v>547524.12446463003</v>
      </c>
      <c r="J128" s="75"/>
      <c r="K128" s="75"/>
      <c r="L128" s="75">
        <v>0</v>
      </c>
      <c r="M128" s="75"/>
      <c r="O128" s="75"/>
      <c r="Q128" s="75">
        <v>547524.12446463003</v>
      </c>
      <c r="R128" s="75"/>
      <c r="S128" s="133"/>
      <c r="T128" s="133" t="s">
        <v>593</v>
      </c>
      <c r="V128" s="82" t="s">
        <v>278</v>
      </c>
    </row>
    <row r="129" spans="2:22" s="82" customFormat="1" x14ac:dyDescent="0.2">
      <c r="B129" s="82" t="s">
        <v>100</v>
      </c>
      <c r="D129" s="82" t="s">
        <v>178</v>
      </c>
      <c r="F129" s="77">
        <f t="shared" si="32"/>
        <v>0</v>
      </c>
      <c r="H129" s="75"/>
      <c r="I129" s="75">
        <v>0</v>
      </c>
      <c r="J129" s="75">
        <v>0</v>
      </c>
      <c r="K129" s="75"/>
      <c r="L129" s="75">
        <v>0</v>
      </c>
      <c r="M129" s="75"/>
      <c r="O129" s="75"/>
      <c r="Q129" s="75">
        <v>0</v>
      </c>
      <c r="R129" s="75"/>
      <c r="S129" s="133"/>
      <c r="T129" s="133" t="s">
        <v>593</v>
      </c>
    </row>
    <row r="130" spans="2:22" s="82" customFormat="1" x14ac:dyDescent="0.2">
      <c r="B130" s="82" t="s">
        <v>101</v>
      </c>
      <c r="D130" s="82" t="s">
        <v>178</v>
      </c>
      <c r="F130" s="77">
        <f t="shared" si="32"/>
        <v>0</v>
      </c>
      <c r="H130" s="75"/>
      <c r="I130" s="75">
        <v>0</v>
      </c>
      <c r="J130" s="75"/>
      <c r="K130" s="75"/>
      <c r="L130" s="75">
        <v>0</v>
      </c>
      <c r="M130" s="75"/>
      <c r="O130" s="75"/>
      <c r="Q130" s="75">
        <v>0</v>
      </c>
      <c r="R130" s="75"/>
      <c r="S130" s="133"/>
      <c r="T130" s="133" t="s">
        <v>593</v>
      </c>
    </row>
    <row r="131" spans="2:22" s="82" customFormat="1" x14ac:dyDescent="0.2">
      <c r="Q131" s="133"/>
      <c r="R131" s="133"/>
      <c r="S131" s="133"/>
      <c r="T131" s="133"/>
    </row>
    <row r="132" spans="2:22" s="82" customFormat="1" x14ac:dyDescent="0.2">
      <c r="B132" s="82" t="s">
        <v>102</v>
      </c>
      <c r="D132" s="82" t="s">
        <v>178</v>
      </c>
      <c r="F132" s="77">
        <f t="shared" si="32"/>
        <v>12425125.191924136</v>
      </c>
      <c r="H132" s="77">
        <f>SUM(H123:H130)</f>
        <v>158136.37474</v>
      </c>
      <c r="I132" s="77">
        <f t="shared" ref="I132:M132" si="33">SUM(I123:I130)</f>
        <v>6504197.0219016038</v>
      </c>
      <c r="J132" s="77">
        <f t="shared" si="33"/>
        <v>3775996.7399999998</v>
      </c>
      <c r="K132" s="77">
        <f t="shared" si="33"/>
        <v>96494.709999999992</v>
      </c>
      <c r="L132" s="77">
        <f t="shared" si="33"/>
        <v>1381820.059034843</v>
      </c>
      <c r="M132" s="77">
        <f t="shared" si="33"/>
        <v>325839.71624768898</v>
      </c>
      <c r="O132" s="77">
        <f t="shared" ref="O132" si="34">SUM(O123:O130)</f>
        <v>182640.57</v>
      </c>
      <c r="Q132" s="77">
        <f t="shared" ref="Q132:R132" si="35">SUM(Q123:Q130)</f>
        <v>6504197.0219016038</v>
      </c>
      <c r="R132" s="77">
        <f t="shared" si="35"/>
        <v>96494.709999999992</v>
      </c>
      <c r="S132" s="133"/>
      <c r="T132" s="133"/>
    </row>
    <row r="133" spans="2:22" s="82" customFormat="1" x14ac:dyDescent="0.2">
      <c r="Q133" s="133"/>
      <c r="R133" s="133"/>
      <c r="S133" s="133"/>
      <c r="T133" s="133"/>
    </row>
    <row r="134" spans="2:22" s="82" customFormat="1" x14ac:dyDescent="0.2">
      <c r="Q134" s="133"/>
      <c r="R134" s="133"/>
      <c r="S134" s="133"/>
      <c r="T134" s="133"/>
    </row>
    <row r="135" spans="2:22" s="82" customFormat="1" x14ac:dyDescent="0.2">
      <c r="B135" s="87" t="s">
        <v>105</v>
      </c>
      <c r="Q135" s="133"/>
      <c r="R135" s="133"/>
      <c r="S135" s="133"/>
      <c r="T135" s="133"/>
    </row>
    <row r="136" spans="2:22" s="82" customFormat="1" x14ac:dyDescent="0.2">
      <c r="B136" s="82" t="s">
        <v>107</v>
      </c>
      <c r="D136" s="82" t="s">
        <v>178</v>
      </c>
      <c r="F136" s="77">
        <f t="shared" ref="F136:F146" si="36">SUM(H136:M136,O136)</f>
        <v>0</v>
      </c>
      <c r="H136" s="75"/>
      <c r="I136" s="75">
        <v>0</v>
      </c>
      <c r="J136" s="75"/>
      <c r="K136" s="75"/>
      <c r="L136" s="75">
        <v>0</v>
      </c>
      <c r="M136" s="75"/>
      <c r="O136" s="75"/>
      <c r="Q136" s="75">
        <v>0</v>
      </c>
      <c r="R136" s="75"/>
      <c r="S136" s="133"/>
      <c r="T136" s="133" t="s">
        <v>594</v>
      </c>
    </row>
    <row r="137" spans="2:22" s="82" customFormat="1" x14ac:dyDescent="0.2">
      <c r="B137" s="82" t="s">
        <v>139</v>
      </c>
      <c r="D137" s="82" t="s">
        <v>178</v>
      </c>
      <c r="F137" s="77">
        <f t="shared" si="36"/>
        <v>1215313.375486606</v>
      </c>
      <c r="H137" s="75">
        <v>28310.555410964502</v>
      </c>
      <c r="I137" s="75">
        <v>499878.24</v>
      </c>
      <c r="J137" s="75">
        <v>585791.46</v>
      </c>
      <c r="K137" s="75">
        <v>2047.77</v>
      </c>
      <c r="L137" s="75">
        <v>0</v>
      </c>
      <c r="M137" s="75">
        <v>4545.3521828067996</v>
      </c>
      <c r="O137" s="75">
        <v>94739.997892834697</v>
      </c>
      <c r="Q137" s="75">
        <v>499878.24</v>
      </c>
      <c r="R137" s="75">
        <v>2047.77</v>
      </c>
      <c r="S137" s="133"/>
      <c r="T137" s="133" t="s">
        <v>595</v>
      </c>
    </row>
    <row r="138" spans="2:22" s="82" customFormat="1" x14ac:dyDescent="0.2">
      <c r="B138" s="82" t="s">
        <v>140</v>
      </c>
      <c r="D138" s="82" t="s">
        <v>178</v>
      </c>
      <c r="F138" s="77">
        <f t="shared" si="36"/>
        <v>77172.888816914055</v>
      </c>
      <c r="H138" s="75">
        <v>0</v>
      </c>
      <c r="I138" s="75">
        <v>123.91157295201978</v>
      </c>
      <c r="J138" s="75">
        <v>43268.49</v>
      </c>
      <c r="K138" s="75">
        <v>17740.759999999998</v>
      </c>
      <c r="L138" s="75">
        <v>15945.040380779979</v>
      </c>
      <c r="M138" s="75">
        <v>94.686863182062098</v>
      </c>
      <c r="O138" s="75"/>
      <c r="Q138" s="75">
        <v>123.91157295201978</v>
      </c>
      <c r="R138" s="75">
        <v>17740.759999999998</v>
      </c>
      <c r="S138" s="133"/>
      <c r="T138" s="133" t="s">
        <v>596</v>
      </c>
    </row>
    <row r="139" spans="2:22" s="82" customFormat="1" x14ac:dyDescent="0.2">
      <c r="B139" s="82" t="s">
        <v>97</v>
      </c>
      <c r="D139" s="82" t="s">
        <v>178</v>
      </c>
      <c r="F139" s="77">
        <f t="shared" si="36"/>
        <v>35254.550000000003</v>
      </c>
      <c r="H139" s="75"/>
      <c r="I139" s="75">
        <v>0</v>
      </c>
      <c r="J139" s="75">
        <v>35254.550000000003</v>
      </c>
      <c r="K139" s="75"/>
      <c r="L139" s="75">
        <v>0</v>
      </c>
      <c r="M139" s="75"/>
      <c r="O139" s="75"/>
      <c r="Q139" s="75">
        <v>0</v>
      </c>
      <c r="R139" s="75"/>
      <c r="S139" s="133"/>
      <c r="T139" s="133" t="s">
        <v>597</v>
      </c>
      <c r="V139" s="82" t="s">
        <v>291</v>
      </c>
    </row>
    <row r="140" spans="2:22" s="82" customFormat="1" x14ac:dyDescent="0.2">
      <c r="B140" s="82" t="s">
        <v>98</v>
      </c>
      <c r="D140" s="82" t="s">
        <v>178</v>
      </c>
      <c r="F140" s="77">
        <f t="shared" si="36"/>
        <v>294800.63999999914</v>
      </c>
      <c r="H140" s="75"/>
      <c r="I140" s="75">
        <v>0</v>
      </c>
      <c r="J140" s="75">
        <v>294800.63999999914</v>
      </c>
      <c r="K140" s="75"/>
      <c r="L140" s="75">
        <v>0</v>
      </c>
      <c r="M140" s="75"/>
      <c r="O140" s="75"/>
      <c r="Q140" s="75">
        <v>0</v>
      </c>
      <c r="R140" s="75"/>
      <c r="S140" s="133"/>
      <c r="T140" s="133" t="s">
        <v>598</v>
      </c>
      <c r="V140" s="82" t="s">
        <v>888</v>
      </c>
    </row>
    <row r="141" spans="2:22" s="82" customFormat="1" x14ac:dyDescent="0.2">
      <c r="B141" s="82" t="s">
        <v>99</v>
      </c>
      <c r="D141" s="82" t="s">
        <v>178</v>
      </c>
      <c r="F141" s="77">
        <f t="shared" si="36"/>
        <v>0</v>
      </c>
      <c r="H141" s="75"/>
      <c r="I141" s="75">
        <v>0</v>
      </c>
      <c r="J141" s="75"/>
      <c r="K141" s="75"/>
      <c r="L141" s="75">
        <v>0</v>
      </c>
      <c r="M141" s="75"/>
      <c r="O141" s="75"/>
      <c r="Q141" s="75">
        <v>0</v>
      </c>
      <c r="R141" s="75"/>
      <c r="S141" s="133"/>
      <c r="T141" s="133" t="s">
        <v>599</v>
      </c>
    </row>
    <row r="142" spans="2:22" s="82" customFormat="1" x14ac:dyDescent="0.2">
      <c r="B142" s="82" t="s">
        <v>100</v>
      </c>
      <c r="D142" s="82" t="s">
        <v>178</v>
      </c>
      <c r="F142" s="77">
        <f t="shared" si="36"/>
        <v>0</v>
      </c>
      <c r="H142" s="75"/>
      <c r="I142" s="75">
        <v>0</v>
      </c>
      <c r="J142" s="75"/>
      <c r="K142" s="75"/>
      <c r="L142" s="75">
        <v>0</v>
      </c>
      <c r="M142" s="75"/>
      <c r="O142" s="75"/>
      <c r="Q142" s="75">
        <v>0</v>
      </c>
      <c r="R142" s="75"/>
      <c r="S142" s="133"/>
      <c r="T142" s="133" t="s">
        <v>600</v>
      </c>
    </row>
    <row r="143" spans="2:22" s="82" customFormat="1" x14ac:dyDescent="0.2">
      <c r="B143" s="82" t="s">
        <v>101</v>
      </c>
      <c r="D143" s="82" t="s">
        <v>178</v>
      </c>
      <c r="F143" s="77">
        <f t="shared" si="36"/>
        <v>0</v>
      </c>
      <c r="H143" s="75"/>
      <c r="I143" s="75">
        <v>0</v>
      </c>
      <c r="J143" s="75"/>
      <c r="K143" s="75"/>
      <c r="L143" s="75">
        <v>0</v>
      </c>
      <c r="M143" s="75"/>
      <c r="O143" s="75"/>
      <c r="Q143" s="75">
        <v>0</v>
      </c>
      <c r="R143" s="75"/>
      <c r="S143" s="133"/>
      <c r="T143" s="133" t="s">
        <v>601</v>
      </c>
    </row>
    <row r="144" spans="2:22" s="82" customFormat="1" x14ac:dyDescent="0.2">
      <c r="B144" s="82" t="s">
        <v>110</v>
      </c>
      <c r="D144" s="82" t="s">
        <v>178</v>
      </c>
      <c r="F144" s="77">
        <f t="shared" si="36"/>
        <v>0</v>
      </c>
      <c r="H144" s="75"/>
      <c r="I144" s="75">
        <v>0</v>
      </c>
      <c r="J144" s="75"/>
      <c r="K144" s="75"/>
      <c r="L144" s="75">
        <v>0</v>
      </c>
      <c r="M144" s="75"/>
      <c r="O144" s="75"/>
      <c r="Q144" s="75">
        <v>0</v>
      </c>
      <c r="R144" s="75"/>
      <c r="S144" s="133"/>
      <c r="T144" s="133" t="s">
        <v>602</v>
      </c>
    </row>
    <row r="145" spans="2:22" s="82" customFormat="1" x14ac:dyDescent="0.2">
      <c r="Q145" s="133"/>
      <c r="R145" s="133"/>
      <c r="S145" s="133"/>
      <c r="T145" s="133"/>
    </row>
    <row r="146" spans="2:22" s="82" customFormat="1" x14ac:dyDescent="0.2">
      <c r="B146" s="82" t="s">
        <v>102</v>
      </c>
      <c r="D146" s="82" t="s">
        <v>178</v>
      </c>
      <c r="F146" s="77">
        <f t="shared" si="36"/>
        <v>1622541.4543035191</v>
      </c>
      <c r="H146" s="77">
        <f>SUM(H136:H144)</f>
        <v>28310.555410964502</v>
      </c>
      <c r="I146" s="77">
        <f t="shared" ref="I146:M146" si="37">SUM(I136:I144)</f>
        <v>500002.15157295199</v>
      </c>
      <c r="J146" s="77">
        <f t="shared" si="37"/>
        <v>959115.1399999992</v>
      </c>
      <c r="K146" s="77">
        <f t="shared" si="37"/>
        <v>19788.53</v>
      </c>
      <c r="L146" s="77">
        <f t="shared" si="37"/>
        <v>15945.040380779979</v>
      </c>
      <c r="M146" s="77">
        <f t="shared" si="37"/>
        <v>4640.0390459888622</v>
      </c>
      <c r="O146" s="77">
        <f t="shared" ref="O146" si="38">SUM(O136:O144)</f>
        <v>94739.997892834697</v>
      </c>
      <c r="Q146" s="77">
        <f t="shared" ref="Q146:R146" si="39">SUM(Q136:Q144)</f>
        <v>500002.15157295199</v>
      </c>
      <c r="R146" s="77">
        <f t="shared" si="39"/>
        <v>19788.53</v>
      </c>
      <c r="S146" s="133"/>
      <c r="T146" s="133"/>
    </row>
    <row r="147" spans="2:22" s="82" customFormat="1" x14ac:dyDescent="0.2">
      <c r="Q147" s="133"/>
      <c r="R147" s="133"/>
      <c r="S147" s="133"/>
      <c r="T147" s="133"/>
    </row>
    <row r="148" spans="2:22" s="82" customFormat="1" x14ac:dyDescent="0.2">
      <c r="B148" s="87" t="s">
        <v>111</v>
      </c>
      <c r="Q148" s="133"/>
      <c r="R148" s="133"/>
      <c r="S148" s="133"/>
      <c r="T148" s="133"/>
    </row>
    <row r="149" spans="2:22" s="82" customFormat="1" x14ac:dyDescent="0.2">
      <c r="B149" s="82" t="s">
        <v>112</v>
      </c>
      <c r="D149" s="82" t="s">
        <v>178</v>
      </c>
      <c r="F149" s="77">
        <f t="shared" ref="F149" si="40">SUM(H149:M149,O149)</f>
        <v>0</v>
      </c>
      <c r="H149" s="75"/>
      <c r="I149" s="75"/>
      <c r="J149" s="75"/>
      <c r="K149" s="75"/>
      <c r="L149" s="75"/>
      <c r="M149" s="75"/>
      <c r="O149" s="75"/>
      <c r="Q149" s="75"/>
      <c r="R149" s="75"/>
      <c r="S149" s="133"/>
      <c r="T149" s="133" t="s">
        <v>603</v>
      </c>
    </row>
    <row r="150" spans="2:22" s="82" customFormat="1" x14ac:dyDescent="0.2">
      <c r="Q150" s="133"/>
      <c r="R150" s="133"/>
      <c r="S150" s="133"/>
      <c r="T150" s="133"/>
    </row>
    <row r="151" spans="2:22" s="82" customFormat="1" x14ac:dyDescent="0.2">
      <c r="B151" s="87" t="s">
        <v>113</v>
      </c>
      <c r="Q151" s="133"/>
      <c r="R151" s="133"/>
      <c r="S151" s="133"/>
      <c r="T151" s="133"/>
    </row>
    <row r="152" spans="2:22" s="82" customFormat="1" x14ac:dyDescent="0.2">
      <c r="B152" s="82" t="s">
        <v>323</v>
      </c>
      <c r="D152" s="82" t="s">
        <v>178</v>
      </c>
      <c r="F152" s="77">
        <f t="shared" ref="F152" si="41">SUM(H152:M152,O152)</f>
        <v>8652.401909542381</v>
      </c>
      <c r="H152" s="75">
        <v>0</v>
      </c>
      <c r="I152" s="75">
        <v>0</v>
      </c>
      <c r="J152" s="75">
        <v>7873.2519095423804</v>
      </c>
      <c r="K152" s="75">
        <v>779.15</v>
      </c>
      <c r="L152" s="75">
        <v>0</v>
      </c>
      <c r="M152" s="75">
        <v>0</v>
      </c>
      <c r="O152" s="75">
        <v>0</v>
      </c>
      <c r="Q152" s="75">
        <v>0</v>
      </c>
      <c r="R152" s="75">
        <v>779.15</v>
      </c>
      <c r="S152" s="133"/>
      <c r="T152" s="133" t="s">
        <v>687</v>
      </c>
    </row>
    <row r="153" spans="2:22" s="82" customFormat="1" x14ac:dyDescent="0.2">
      <c r="Q153" s="133"/>
      <c r="R153" s="133"/>
      <c r="S153" s="133"/>
    </row>
    <row r="154" spans="2:22" s="12" customFormat="1" x14ac:dyDescent="0.2">
      <c r="B154" s="12" t="s">
        <v>148</v>
      </c>
      <c r="C154" s="73"/>
      <c r="O154" s="73"/>
      <c r="Q154" s="125"/>
      <c r="R154" s="125"/>
      <c r="S154" s="125"/>
    </row>
    <row r="155" spans="2:22" x14ac:dyDescent="0.2">
      <c r="O155" s="82"/>
    </row>
    <row r="156" spans="2:22" x14ac:dyDescent="0.2">
      <c r="B156" s="33" t="s">
        <v>94</v>
      </c>
      <c r="O156" s="82"/>
    </row>
    <row r="157" spans="2:22" x14ac:dyDescent="0.2">
      <c r="B157" s="6" t="s">
        <v>136</v>
      </c>
      <c r="D157" s="6" t="s">
        <v>147</v>
      </c>
      <c r="F157" s="77">
        <f>SUM(H157:M157,O157)</f>
        <v>10303607.48445894</v>
      </c>
      <c r="H157" s="41">
        <v>123507</v>
      </c>
      <c r="I157" s="41">
        <v>3469223.1</v>
      </c>
      <c r="J157" s="41">
        <v>4218450.38</v>
      </c>
      <c r="K157" s="41">
        <v>136102</v>
      </c>
      <c r="L157" s="41">
        <v>1794114.3899999987</v>
      </c>
      <c r="M157" s="41">
        <v>432325.764458941</v>
      </c>
      <c r="N157" s="82"/>
      <c r="O157" s="75">
        <v>129884.85</v>
      </c>
      <c r="P157" s="82"/>
      <c r="Q157" s="75">
        <v>3469223.1</v>
      </c>
      <c r="R157" s="75">
        <v>136102</v>
      </c>
      <c r="T157" s="133" t="s">
        <v>604</v>
      </c>
    </row>
    <row r="158" spans="2:22" x14ac:dyDescent="0.2">
      <c r="B158" s="6" t="s">
        <v>137</v>
      </c>
      <c r="D158" s="6" t="s">
        <v>147</v>
      </c>
      <c r="F158" s="77">
        <f t="shared" ref="F158:F166" si="42">SUM(H158:M158,O158)</f>
        <v>594752.59548416315</v>
      </c>
      <c r="H158" s="41">
        <v>6925</v>
      </c>
      <c r="I158" s="41">
        <v>207784.70069415501</v>
      </c>
      <c r="J158" s="41">
        <v>56348.1</v>
      </c>
      <c r="K158" s="41">
        <v>49663.040000000001</v>
      </c>
      <c r="L158" s="41">
        <v>225774.46479000812</v>
      </c>
      <c r="M158" s="41">
        <v>3267.68</v>
      </c>
      <c r="N158" s="82"/>
      <c r="O158" s="75">
        <v>44989.61</v>
      </c>
      <c r="P158" s="82"/>
      <c r="Q158" s="75">
        <v>207784.70069415501</v>
      </c>
      <c r="R158" s="75">
        <v>49663.040000000001</v>
      </c>
      <c r="T158" s="133" t="s">
        <v>605</v>
      </c>
    </row>
    <row r="159" spans="2:22" x14ac:dyDescent="0.2">
      <c r="B159" s="6" t="s">
        <v>138</v>
      </c>
      <c r="D159" s="6" t="s">
        <v>147</v>
      </c>
      <c r="F159" s="77">
        <f t="shared" si="42"/>
        <v>0</v>
      </c>
      <c r="H159" s="41">
        <v>0</v>
      </c>
      <c r="I159" s="41">
        <v>0</v>
      </c>
      <c r="J159" s="41">
        <v>0</v>
      </c>
      <c r="K159" s="41">
        <v>0</v>
      </c>
      <c r="L159" s="41">
        <v>0</v>
      </c>
      <c r="M159" s="41">
        <v>0</v>
      </c>
      <c r="N159" s="82"/>
      <c r="O159" s="75">
        <v>0</v>
      </c>
      <c r="P159" s="82"/>
      <c r="Q159" s="75">
        <v>0</v>
      </c>
      <c r="R159" s="75">
        <v>0</v>
      </c>
      <c r="T159" s="133" t="s">
        <v>606</v>
      </c>
    </row>
    <row r="160" spans="2:22" x14ac:dyDescent="0.2">
      <c r="B160" s="6" t="s">
        <v>97</v>
      </c>
      <c r="D160" s="6" t="s">
        <v>147</v>
      </c>
      <c r="F160" s="77">
        <f t="shared" si="42"/>
        <v>195756.23345362995</v>
      </c>
      <c r="H160" s="41"/>
      <c r="I160" s="41"/>
      <c r="J160" s="41"/>
      <c r="K160" s="41"/>
      <c r="L160" s="41">
        <v>195756.23345362995</v>
      </c>
      <c r="M160" s="41"/>
      <c r="N160" s="82"/>
      <c r="O160" s="75"/>
      <c r="P160" s="82"/>
      <c r="Q160" s="75"/>
      <c r="R160" s="75"/>
      <c r="T160" s="133" t="s">
        <v>607</v>
      </c>
      <c r="V160" s="6" t="s">
        <v>275</v>
      </c>
    </row>
    <row r="161" spans="2:22" x14ac:dyDescent="0.2">
      <c r="B161" s="6" t="s">
        <v>98</v>
      </c>
      <c r="D161" s="6" t="s">
        <v>147</v>
      </c>
      <c r="F161" s="77">
        <f t="shared" si="42"/>
        <v>429842.07277235261</v>
      </c>
      <c r="H161" s="41"/>
      <c r="I161" s="75">
        <v>54957.334200716803</v>
      </c>
      <c r="J161" s="41">
        <v>35161.14</v>
      </c>
      <c r="K161" s="41"/>
      <c r="L161" s="41">
        <v>339723.59857163578</v>
      </c>
      <c r="M161" s="41"/>
      <c r="N161" s="82"/>
      <c r="O161" s="75"/>
      <c r="P161" s="82"/>
      <c r="Q161" s="75">
        <v>54957.334200716803</v>
      </c>
      <c r="R161" s="75"/>
      <c r="T161" s="133" t="s">
        <v>607</v>
      </c>
      <c r="V161" s="6" t="s">
        <v>283</v>
      </c>
    </row>
    <row r="162" spans="2:22" x14ac:dyDescent="0.2">
      <c r="B162" s="6" t="s">
        <v>99</v>
      </c>
      <c r="D162" s="6" t="s">
        <v>147</v>
      </c>
      <c r="F162" s="77">
        <f t="shared" si="42"/>
        <v>0</v>
      </c>
      <c r="H162" s="41"/>
      <c r="I162" s="41"/>
      <c r="J162" s="41"/>
      <c r="K162" s="41"/>
      <c r="L162" s="41"/>
      <c r="M162" s="41"/>
      <c r="N162" s="82"/>
      <c r="O162" s="75"/>
      <c r="P162" s="82"/>
      <c r="Q162" s="75"/>
      <c r="R162" s="75"/>
      <c r="T162" s="133" t="s">
        <v>607</v>
      </c>
      <c r="V162" s="6" t="s">
        <v>289</v>
      </c>
    </row>
    <row r="163" spans="2:22" x14ac:dyDescent="0.2">
      <c r="B163" s="6" t="s">
        <v>100</v>
      </c>
      <c r="D163" s="6" t="s">
        <v>147</v>
      </c>
      <c r="F163" s="77">
        <f t="shared" si="42"/>
        <v>-42547.356589016199</v>
      </c>
      <c r="H163" s="41"/>
      <c r="I163" s="41"/>
      <c r="J163" s="41">
        <v>-42547.356589016199</v>
      </c>
      <c r="K163" s="41"/>
      <c r="L163" s="41"/>
      <c r="M163" s="41"/>
      <c r="N163" s="82"/>
      <c r="O163" s="75"/>
      <c r="P163" s="82"/>
      <c r="Q163" s="75"/>
      <c r="R163" s="75"/>
      <c r="T163" s="133" t="s">
        <v>607</v>
      </c>
      <c r="V163" s="6" t="s">
        <v>282</v>
      </c>
    </row>
    <row r="164" spans="2:22" x14ac:dyDescent="0.2">
      <c r="B164" s="6" t="s">
        <v>101</v>
      </c>
      <c r="D164" s="6" t="s">
        <v>147</v>
      </c>
      <c r="F164" s="77">
        <f t="shared" si="42"/>
        <v>75914.820413884212</v>
      </c>
      <c r="H164" s="41"/>
      <c r="I164" s="41">
        <v>75914.820413884212</v>
      </c>
      <c r="J164" s="41"/>
      <c r="K164" s="41"/>
      <c r="L164" s="41"/>
      <c r="M164" s="41"/>
      <c r="N164" s="82"/>
      <c r="O164" s="75"/>
      <c r="P164" s="82"/>
      <c r="Q164" s="75">
        <v>75914.820413884212</v>
      </c>
      <c r="R164" s="75"/>
      <c r="T164" s="133" t="s">
        <v>607</v>
      </c>
    </row>
    <row r="165" spans="2:22" x14ac:dyDescent="0.2">
      <c r="F165" s="82"/>
      <c r="N165" s="82"/>
      <c r="O165" s="82"/>
      <c r="P165" s="82"/>
      <c r="T165" s="133"/>
    </row>
    <row r="166" spans="2:22" x14ac:dyDescent="0.2">
      <c r="B166" s="6" t="s">
        <v>102</v>
      </c>
      <c r="D166" s="6" t="s">
        <v>147</v>
      </c>
      <c r="F166" s="77">
        <f t="shared" si="42"/>
        <v>11557325.849993953</v>
      </c>
      <c r="H166" s="47">
        <f>SUM(H157:H164)</f>
        <v>130432</v>
      </c>
      <c r="I166" s="47">
        <f t="shared" ref="I166:M166" si="43">SUM(I157:I164)</f>
        <v>3807879.9553087559</v>
      </c>
      <c r="J166" s="47">
        <f t="shared" si="43"/>
        <v>4267412.2634109827</v>
      </c>
      <c r="K166" s="47">
        <f t="shared" si="43"/>
        <v>185765.04</v>
      </c>
      <c r="L166" s="47">
        <f t="shared" si="43"/>
        <v>2555368.6868152726</v>
      </c>
      <c r="M166" s="47">
        <f t="shared" si="43"/>
        <v>435593.444458941</v>
      </c>
      <c r="N166" s="82"/>
      <c r="O166" s="77">
        <f t="shared" ref="O166" si="44">SUM(O157:O164)</f>
        <v>174874.46000000002</v>
      </c>
      <c r="P166" s="82"/>
      <c r="Q166" s="77">
        <f t="shared" ref="Q166:R166" si="45">SUM(Q157:Q164)</f>
        <v>3807879.9553087559</v>
      </c>
      <c r="R166" s="77">
        <f t="shared" si="45"/>
        <v>185765.04</v>
      </c>
      <c r="T166" s="133"/>
    </row>
    <row r="167" spans="2:22" x14ac:dyDescent="0.2">
      <c r="F167" s="82"/>
      <c r="N167" s="82"/>
      <c r="O167" s="82"/>
      <c r="P167" s="82"/>
      <c r="T167" s="133"/>
    </row>
    <row r="168" spans="2:22" x14ac:dyDescent="0.2">
      <c r="F168" s="82"/>
      <c r="N168" s="82"/>
      <c r="O168" s="82"/>
      <c r="P168" s="82"/>
      <c r="T168" s="133"/>
    </row>
    <row r="169" spans="2:22" x14ac:dyDescent="0.2">
      <c r="B169" s="5" t="s">
        <v>103</v>
      </c>
      <c r="F169" s="82"/>
      <c r="N169" s="82"/>
      <c r="O169" s="82"/>
      <c r="P169" s="82"/>
      <c r="T169" s="133"/>
    </row>
    <row r="170" spans="2:22" x14ac:dyDescent="0.2">
      <c r="B170" s="6" t="s">
        <v>136</v>
      </c>
      <c r="D170" s="6" t="s">
        <v>147</v>
      </c>
      <c r="F170" s="77">
        <f>SUM(H170:M170,O170)</f>
        <v>10415808.014458941</v>
      </c>
      <c r="H170" s="41">
        <v>119668</v>
      </c>
      <c r="I170" s="41">
        <v>3469223.1</v>
      </c>
      <c r="J170" s="41">
        <v>4218450.38</v>
      </c>
      <c r="K170" s="41">
        <v>136102</v>
      </c>
      <c r="L170" s="41">
        <v>1794114.3899999987</v>
      </c>
      <c r="M170" s="41">
        <v>432325.764458941</v>
      </c>
      <c r="N170" s="82"/>
      <c r="O170" s="75">
        <v>245924.38</v>
      </c>
      <c r="P170" s="82"/>
      <c r="Q170" s="75">
        <v>3469223.1</v>
      </c>
      <c r="R170" s="75">
        <v>136102</v>
      </c>
      <c r="T170" s="133" t="s">
        <v>608</v>
      </c>
    </row>
    <row r="171" spans="2:22" x14ac:dyDescent="0.2">
      <c r="B171" s="6" t="s">
        <v>137</v>
      </c>
      <c r="D171" s="6" t="s">
        <v>147</v>
      </c>
      <c r="F171" s="77">
        <f t="shared" ref="F171:F179" si="46">SUM(H171:M171,O171)</f>
        <v>633131.59548416315</v>
      </c>
      <c r="H171" s="41">
        <v>45304</v>
      </c>
      <c r="I171" s="41">
        <v>207784.70069415501</v>
      </c>
      <c r="J171" s="41">
        <v>56348.1</v>
      </c>
      <c r="K171" s="41">
        <v>49663.040000000001</v>
      </c>
      <c r="L171" s="41">
        <v>225774.46479000812</v>
      </c>
      <c r="M171" s="41">
        <v>3267.68</v>
      </c>
      <c r="N171" s="82"/>
      <c r="O171" s="75">
        <v>44989.61</v>
      </c>
      <c r="P171" s="82"/>
      <c r="Q171" s="75">
        <v>207784.70069415501</v>
      </c>
      <c r="R171" s="75">
        <v>49663.040000000001</v>
      </c>
      <c r="T171" s="133" t="s">
        <v>609</v>
      </c>
    </row>
    <row r="172" spans="2:22" x14ac:dyDescent="0.2">
      <c r="B172" s="6" t="s">
        <v>138</v>
      </c>
      <c r="D172" s="6" t="s">
        <v>147</v>
      </c>
      <c r="F172" s="77">
        <f t="shared" si="46"/>
        <v>0</v>
      </c>
      <c r="H172" s="41">
        <v>0</v>
      </c>
      <c r="I172" s="41">
        <v>0</v>
      </c>
      <c r="J172" s="41">
        <v>0</v>
      </c>
      <c r="K172" s="41">
        <v>0</v>
      </c>
      <c r="L172" s="41">
        <v>0</v>
      </c>
      <c r="M172" s="41">
        <v>0</v>
      </c>
      <c r="N172" s="82"/>
      <c r="O172" s="75">
        <v>0</v>
      </c>
      <c r="P172" s="82"/>
      <c r="Q172" s="75">
        <v>0</v>
      </c>
      <c r="R172" s="75">
        <v>0</v>
      </c>
      <c r="T172" s="133" t="s">
        <v>610</v>
      </c>
    </row>
    <row r="173" spans="2:22" x14ac:dyDescent="0.2">
      <c r="B173" s="6" t="s">
        <v>97</v>
      </c>
      <c r="D173" s="6" t="s">
        <v>147</v>
      </c>
      <c r="F173" s="77">
        <f t="shared" si="46"/>
        <v>195756.23345362995</v>
      </c>
      <c r="H173" s="41"/>
      <c r="I173" s="41"/>
      <c r="J173" s="41"/>
      <c r="K173" s="41"/>
      <c r="L173" s="41">
        <v>195756.23345362995</v>
      </c>
      <c r="M173" s="41"/>
      <c r="N173" s="82"/>
      <c r="O173" s="75"/>
      <c r="P173" s="82"/>
      <c r="Q173" s="75"/>
      <c r="R173" s="75"/>
      <c r="T173" s="133" t="s">
        <v>611</v>
      </c>
      <c r="V173" s="6" t="s">
        <v>275</v>
      </c>
    </row>
    <row r="174" spans="2:22" x14ac:dyDescent="0.2">
      <c r="B174" s="6" t="s">
        <v>98</v>
      </c>
      <c r="D174" s="6" t="s">
        <v>147</v>
      </c>
      <c r="F174" s="77">
        <f t="shared" si="46"/>
        <v>394680.93277235259</v>
      </c>
      <c r="H174" s="41"/>
      <c r="I174" s="41">
        <v>54957.334200716803</v>
      </c>
      <c r="J174" s="41"/>
      <c r="K174" s="41"/>
      <c r="L174" s="41">
        <v>339723.59857163578</v>
      </c>
      <c r="M174" s="41"/>
      <c r="N174" s="82"/>
      <c r="O174" s="75"/>
      <c r="P174" s="82"/>
      <c r="Q174" s="75">
        <v>54957.334200716803</v>
      </c>
      <c r="R174" s="75"/>
      <c r="T174" s="133" t="s">
        <v>611</v>
      </c>
      <c r="V174" s="6" t="s">
        <v>289</v>
      </c>
    </row>
    <row r="175" spans="2:22" x14ac:dyDescent="0.2">
      <c r="B175" s="6" t="s">
        <v>99</v>
      </c>
      <c r="D175" s="6" t="s">
        <v>147</v>
      </c>
      <c r="F175" s="77">
        <f t="shared" si="46"/>
        <v>0</v>
      </c>
      <c r="H175" s="41"/>
      <c r="I175" s="41"/>
      <c r="J175" s="41"/>
      <c r="K175" s="41"/>
      <c r="L175" s="41"/>
      <c r="M175" s="41"/>
      <c r="N175" s="82"/>
      <c r="O175" s="75"/>
      <c r="P175" s="82"/>
      <c r="Q175" s="75"/>
      <c r="R175" s="75"/>
      <c r="T175" s="133" t="s">
        <v>611</v>
      </c>
    </row>
    <row r="176" spans="2:22" x14ac:dyDescent="0.2">
      <c r="B176" s="6" t="s">
        <v>100</v>
      </c>
      <c r="D176" s="6" t="s">
        <v>147</v>
      </c>
      <c r="F176" s="77">
        <f t="shared" si="46"/>
        <v>0</v>
      </c>
      <c r="H176" s="41"/>
      <c r="I176" s="41"/>
      <c r="J176" s="41"/>
      <c r="K176" s="41"/>
      <c r="L176" s="41"/>
      <c r="M176" s="41"/>
      <c r="N176" s="82"/>
      <c r="O176" s="75"/>
      <c r="P176" s="82"/>
      <c r="Q176" s="75"/>
      <c r="R176" s="75"/>
      <c r="T176" s="133" t="s">
        <v>611</v>
      </c>
    </row>
    <row r="177" spans="2:22" x14ac:dyDescent="0.2">
      <c r="B177" s="6" t="s">
        <v>101</v>
      </c>
      <c r="D177" s="6" t="s">
        <v>147</v>
      </c>
      <c r="F177" s="77">
        <f t="shared" si="46"/>
        <v>75914.820413884212</v>
      </c>
      <c r="H177" s="41"/>
      <c r="I177" s="41">
        <v>75914.820413884212</v>
      </c>
      <c r="J177" s="41"/>
      <c r="K177" s="41"/>
      <c r="L177" s="41"/>
      <c r="M177" s="41"/>
      <c r="N177" s="82"/>
      <c r="O177" s="75"/>
      <c r="P177" s="82"/>
      <c r="Q177" s="75">
        <v>75914.820413884212</v>
      </c>
      <c r="R177" s="75"/>
      <c r="T177" s="133" t="s">
        <v>611</v>
      </c>
      <c r="V177" s="6" t="s">
        <v>287</v>
      </c>
    </row>
    <row r="178" spans="2:22" x14ac:dyDescent="0.2">
      <c r="F178" s="82"/>
      <c r="N178" s="82"/>
      <c r="O178" s="82"/>
      <c r="P178" s="82"/>
      <c r="T178" s="133"/>
    </row>
    <row r="179" spans="2:22" x14ac:dyDescent="0.2">
      <c r="B179" s="6" t="s">
        <v>102</v>
      </c>
      <c r="D179" s="6" t="s">
        <v>147</v>
      </c>
      <c r="F179" s="77">
        <f t="shared" si="46"/>
        <v>11715291.59658297</v>
      </c>
      <c r="H179" s="47">
        <f>SUM(H170:H177)</f>
        <v>164972</v>
      </c>
      <c r="I179" s="47">
        <f t="shared" ref="I179:M179" si="47">SUM(I170:I177)</f>
        <v>3807879.9553087559</v>
      </c>
      <c r="J179" s="47">
        <f t="shared" si="47"/>
        <v>4274798.4799999995</v>
      </c>
      <c r="K179" s="47">
        <f t="shared" si="47"/>
        <v>185765.04</v>
      </c>
      <c r="L179" s="47">
        <f t="shared" si="47"/>
        <v>2555368.6868152726</v>
      </c>
      <c r="M179" s="47">
        <f t="shared" si="47"/>
        <v>435593.444458941</v>
      </c>
      <c r="N179" s="82"/>
      <c r="O179" s="77">
        <f t="shared" ref="O179" si="48">SUM(O170:O177)</f>
        <v>290913.99</v>
      </c>
      <c r="P179" s="82"/>
      <c r="Q179" s="77">
        <f t="shared" ref="Q179:R179" si="49">SUM(Q170:Q177)</f>
        <v>3807879.9553087559</v>
      </c>
      <c r="R179" s="77">
        <f t="shared" si="49"/>
        <v>185765.04</v>
      </c>
      <c r="T179" s="133"/>
    </row>
    <row r="180" spans="2:22" x14ac:dyDescent="0.2">
      <c r="F180" s="82"/>
      <c r="N180" s="82"/>
      <c r="O180" s="82"/>
      <c r="P180" s="82"/>
      <c r="T180" s="133"/>
    </row>
    <row r="181" spans="2:22" x14ac:dyDescent="0.2">
      <c r="F181" s="82"/>
      <c r="N181" s="82"/>
      <c r="O181" s="82"/>
      <c r="P181" s="82"/>
      <c r="T181" s="133"/>
    </row>
    <row r="182" spans="2:22" x14ac:dyDescent="0.2">
      <c r="B182" s="5" t="s">
        <v>105</v>
      </c>
      <c r="F182" s="82"/>
      <c r="N182" s="82"/>
      <c r="O182" s="82"/>
      <c r="P182" s="82"/>
      <c r="T182" s="133"/>
    </row>
    <row r="183" spans="2:22" x14ac:dyDescent="0.2">
      <c r="B183" s="6" t="s">
        <v>107</v>
      </c>
      <c r="D183" s="6" t="s">
        <v>147</v>
      </c>
      <c r="F183" s="77">
        <f t="shared" ref="F183:F193" si="50">SUM(H183:M183,O183)</f>
        <v>0</v>
      </c>
      <c r="H183" s="41">
        <v>0</v>
      </c>
      <c r="I183" s="41">
        <v>0</v>
      </c>
      <c r="J183" s="41">
        <v>0</v>
      </c>
      <c r="K183" s="41">
        <v>0</v>
      </c>
      <c r="L183" s="41">
        <v>0</v>
      </c>
      <c r="M183" s="41">
        <v>0</v>
      </c>
      <c r="N183" s="82"/>
      <c r="O183" s="75">
        <v>0</v>
      </c>
      <c r="P183" s="82"/>
      <c r="Q183" s="75">
        <v>0</v>
      </c>
      <c r="R183" s="75">
        <v>0</v>
      </c>
      <c r="T183" s="133" t="s">
        <v>612</v>
      </c>
    </row>
    <row r="184" spans="2:22" x14ac:dyDescent="0.2">
      <c r="B184" s="6" t="s">
        <v>139</v>
      </c>
      <c r="D184" s="6" t="s">
        <v>147</v>
      </c>
      <c r="F184" s="77">
        <f t="shared" si="50"/>
        <v>1704680.954153917</v>
      </c>
      <c r="H184" s="41">
        <v>31878</v>
      </c>
      <c r="I184" s="41">
        <v>833955.64</v>
      </c>
      <c r="J184" s="41">
        <v>746520.45</v>
      </c>
      <c r="K184" s="41">
        <v>973.5</v>
      </c>
      <c r="L184" s="41">
        <v>0</v>
      </c>
      <c r="M184" s="41">
        <v>1841.3634441409299</v>
      </c>
      <c r="N184" s="82"/>
      <c r="O184" s="75">
        <v>89512.000709776199</v>
      </c>
      <c r="P184" s="82"/>
      <c r="Q184" s="75">
        <v>833955.64</v>
      </c>
      <c r="R184" s="75">
        <v>973.5</v>
      </c>
      <c r="T184" s="133" t="s">
        <v>613</v>
      </c>
    </row>
    <row r="185" spans="2:22" x14ac:dyDescent="0.2">
      <c r="B185" s="6" t="s">
        <v>140</v>
      </c>
      <c r="D185" s="6" t="s">
        <v>147</v>
      </c>
      <c r="F185" s="77">
        <f t="shared" si="50"/>
        <v>106857.27935011046</v>
      </c>
      <c r="H185" s="41">
        <v>0</v>
      </c>
      <c r="I185" s="41">
        <v>0</v>
      </c>
      <c r="J185" s="41">
        <v>71745.88</v>
      </c>
      <c r="K185" s="41">
        <v>19064.198514560299</v>
      </c>
      <c r="L185" s="41">
        <v>15942.288712021695</v>
      </c>
      <c r="M185" s="41">
        <v>104.912123528474</v>
      </c>
      <c r="N185" s="82"/>
      <c r="O185" s="75">
        <v>0</v>
      </c>
      <c r="P185" s="82"/>
      <c r="Q185" s="75">
        <v>0</v>
      </c>
      <c r="R185" s="75">
        <v>19064.198514560299</v>
      </c>
      <c r="T185" s="133" t="s">
        <v>614</v>
      </c>
    </row>
    <row r="186" spans="2:22" x14ac:dyDescent="0.2">
      <c r="B186" s="6" t="s">
        <v>97</v>
      </c>
      <c r="D186" s="6" t="s">
        <v>147</v>
      </c>
      <c r="F186" s="77">
        <f t="shared" si="50"/>
        <v>28712.16</v>
      </c>
      <c r="H186" s="41"/>
      <c r="I186" s="41"/>
      <c r="J186" s="41">
        <v>28712.16</v>
      </c>
      <c r="K186" s="41"/>
      <c r="L186" s="41"/>
      <c r="M186" s="41"/>
      <c r="N186" s="82"/>
      <c r="O186" s="75"/>
      <c r="P186" s="82"/>
      <c r="Q186" s="75"/>
      <c r="R186" s="75"/>
      <c r="T186" s="133" t="s">
        <v>615</v>
      </c>
      <c r="V186" s="6" t="s">
        <v>291</v>
      </c>
    </row>
    <row r="187" spans="2:22" x14ac:dyDescent="0.2">
      <c r="B187" s="6" t="s">
        <v>98</v>
      </c>
      <c r="D187" s="6" t="s">
        <v>147</v>
      </c>
      <c r="F187" s="77">
        <f t="shared" si="50"/>
        <v>179559.59</v>
      </c>
      <c r="H187" s="41"/>
      <c r="I187" s="41"/>
      <c r="J187" s="41">
        <v>179559.59</v>
      </c>
      <c r="K187" s="41"/>
      <c r="L187" s="41"/>
      <c r="M187" s="41"/>
      <c r="N187" s="82"/>
      <c r="O187" s="75"/>
      <c r="P187" s="82"/>
      <c r="Q187" s="75"/>
      <c r="R187" s="75"/>
      <c r="T187" s="133" t="s">
        <v>616</v>
      </c>
    </row>
    <row r="188" spans="2:22" x14ac:dyDescent="0.2">
      <c r="B188" s="6" t="s">
        <v>99</v>
      </c>
      <c r="D188" s="6" t="s">
        <v>147</v>
      </c>
      <c r="F188" s="77">
        <f t="shared" si="50"/>
        <v>0</v>
      </c>
      <c r="H188" s="41"/>
      <c r="I188" s="41"/>
      <c r="J188" s="41"/>
      <c r="K188" s="41"/>
      <c r="L188" s="41"/>
      <c r="M188" s="41"/>
      <c r="N188" s="82"/>
      <c r="O188" s="75"/>
      <c r="P188" s="82"/>
      <c r="Q188" s="75"/>
      <c r="R188" s="75"/>
      <c r="T188" s="133" t="s">
        <v>617</v>
      </c>
    </row>
    <row r="189" spans="2:22" x14ac:dyDescent="0.2">
      <c r="B189" s="6" t="s">
        <v>100</v>
      </c>
      <c r="D189" s="6" t="s">
        <v>147</v>
      </c>
      <c r="F189" s="77">
        <f t="shared" si="50"/>
        <v>0</v>
      </c>
      <c r="H189" s="41"/>
      <c r="I189" s="41"/>
      <c r="J189" s="41"/>
      <c r="K189" s="41"/>
      <c r="L189" s="41"/>
      <c r="M189" s="41"/>
      <c r="N189" s="82"/>
      <c r="O189" s="75"/>
      <c r="P189" s="82"/>
      <c r="Q189" s="75"/>
      <c r="R189" s="75"/>
      <c r="T189" s="133" t="s">
        <v>618</v>
      </c>
    </row>
    <row r="190" spans="2:22" x14ac:dyDescent="0.2">
      <c r="B190" s="6" t="s">
        <v>101</v>
      </c>
      <c r="D190" s="6" t="s">
        <v>147</v>
      </c>
      <c r="F190" s="77">
        <f t="shared" si="50"/>
        <v>0</v>
      </c>
      <c r="H190" s="41"/>
      <c r="I190" s="41"/>
      <c r="J190" s="41"/>
      <c r="K190" s="41"/>
      <c r="L190" s="41"/>
      <c r="M190" s="41"/>
      <c r="N190" s="82"/>
      <c r="O190" s="75"/>
      <c r="P190" s="82"/>
      <c r="Q190" s="75"/>
      <c r="R190" s="75"/>
      <c r="T190" s="133" t="s">
        <v>619</v>
      </c>
    </row>
    <row r="191" spans="2:22" x14ac:dyDescent="0.2">
      <c r="B191" s="6" t="s">
        <v>110</v>
      </c>
      <c r="D191" s="6" t="s">
        <v>147</v>
      </c>
      <c r="F191" s="77">
        <f t="shared" si="50"/>
        <v>0</v>
      </c>
      <c r="H191" s="41"/>
      <c r="I191" s="41"/>
      <c r="J191" s="41"/>
      <c r="K191" s="41"/>
      <c r="L191" s="41"/>
      <c r="M191" s="41"/>
      <c r="N191" s="82"/>
      <c r="O191" s="75"/>
      <c r="P191" s="82"/>
      <c r="Q191" s="75"/>
      <c r="R191" s="75"/>
      <c r="T191" s="133" t="s">
        <v>620</v>
      </c>
    </row>
    <row r="192" spans="2:22" x14ac:dyDescent="0.2">
      <c r="F192" s="82"/>
      <c r="N192" s="82"/>
      <c r="O192" s="82"/>
      <c r="P192" s="82"/>
      <c r="T192" s="133"/>
    </row>
    <row r="193" spans="2:22" x14ac:dyDescent="0.2">
      <c r="B193" s="6" t="s">
        <v>102</v>
      </c>
      <c r="D193" s="6" t="s">
        <v>147</v>
      </c>
      <c r="F193" s="77">
        <f t="shared" si="50"/>
        <v>2019809.9835040276</v>
      </c>
      <c r="H193" s="47">
        <f>SUM(H183:H191)</f>
        <v>31878</v>
      </c>
      <c r="I193" s="47">
        <f t="shared" ref="I193:M193" si="51">SUM(I183:I191)</f>
        <v>833955.64</v>
      </c>
      <c r="J193" s="47">
        <f t="shared" si="51"/>
        <v>1026538.08</v>
      </c>
      <c r="K193" s="47">
        <f t="shared" si="51"/>
        <v>20037.698514560299</v>
      </c>
      <c r="L193" s="47">
        <f t="shared" si="51"/>
        <v>15942.288712021695</v>
      </c>
      <c r="M193" s="47">
        <f t="shared" si="51"/>
        <v>1946.2755676694039</v>
      </c>
      <c r="N193" s="82"/>
      <c r="O193" s="77">
        <f t="shared" ref="O193" si="52">SUM(O183:O191)</f>
        <v>89512.000709776199</v>
      </c>
      <c r="P193" s="82"/>
      <c r="Q193" s="77">
        <f t="shared" ref="Q193:R193" si="53">SUM(Q183:Q191)</f>
        <v>833955.64</v>
      </c>
      <c r="R193" s="77">
        <f t="shared" si="53"/>
        <v>20037.698514560299</v>
      </c>
      <c r="T193" s="133"/>
    </row>
    <row r="194" spans="2:22" x14ac:dyDescent="0.2">
      <c r="F194" s="82"/>
      <c r="N194" s="82"/>
      <c r="O194" s="82"/>
      <c r="P194" s="82"/>
      <c r="T194" s="133"/>
    </row>
    <row r="195" spans="2:22" x14ac:dyDescent="0.2">
      <c r="B195" s="5" t="s">
        <v>111</v>
      </c>
      <c r="F195" s="82"/>
      <c r="N195" s="82"/>
      <c r="O195" s="82"/>
      <c r="P195" s="82"/>
      <c r="T195" s="133"/>
    </row>
    <row r="196" spans="2:22" x14ac:dyDescent="0.2">
      <c r="B196" s="6" t="s">
        <v>112</v>
      </c>
      <c r="D196" s="6" t="s">
        <v>147</v>
      </c>
      <c r="F196" s="77">
        <f t="shared" ref="F196" si="54">SUM(H196:M196,O196)</f>
        <v>0</v>
      </c>
      <c r="H196" s="41"/>
      <c r="I196" s="41"/>
      <c r="J196" s="41"/>
      <c r="K196" s="41"/>
      <c r="L196" s="41"/>
      <c r="M196" s="41"/>
      <c r="N196" s="82"/>
      <c r="O196" s="75"/>
      <c r="P196" s="82"/>
      <c r="Q196" s="75"/>
      <c r="R196" s="75"/>
      <c r="T196" s="133" t="s">
        <v>621</v>
      </c>
    </row>
    <row r="197" spans="2:22" x14ac:dyDescent="0.2">
      <c r="F197" s="82"/>
      <c r="N197" s="82"/>
      <c r="O197" s="82"/>
      <c r="P197" s="82"/>
      <c r="T197" s="133"/>
    </row>
    <row r="198" spans="2:22" x14ac:dyDescent="0.2">
      <c r="B198" s="5" t="s">
        <v>113</v>
      </c>
      <c r="F198" s="82"/>
      <c r="N198" s="82"/>
      <c r="O198" s="82"/>
      <c r="P198" s="82"/>
      <c r="T198" s="133"/>
    </row>
    <row r="199" spans="2:22" x14ac:dyDescent="0.2">
      <c r="B199" s="6" t="s">
        <v>323</v>
      </c>
      <c r="D199" s="6" t="s">
        <v>147</v>
      </c>
      <c r="F199" s="77">
        <f t="shared" ref="F199" si="55">SUM(H199:M199,O199)</f>
        <v>6097.4219530870296</v>
      </c>
      <c r="H199" s="41">
        <v>0</v>
      </c>
      <c r="I199" s="41">
        <v>0</v>
      </c>
      <c r="J199" s="41">
        <v>6097.4219530870296</v>
      </c>
      <c r="K199" s="41">
        <v>0</v>
      </c>
      <c r="L199" s="41">
        <v>0</v>
      </c>
      <c r="M199" s="41">
        <v>0</v>
      </c>
      <c r="N199" s="82"/>
      <c r="O199" s="75">
        <v>0</v>
      </c>
      <c r="P199" s="82"/>
      <c r="Q199" s="75">
        <v>0</v>
      </c>
      <c r="R199" s="75">
        <v>0</v>
      </c>
      <c r="T199" s="133" t="s">
        <v>688</v>
      </c>
    </row>
    <row r="200" spans="2:22" x14ac:dyDescent="0.2">
      <c r="O200" s="82"/>
    </row>
    <row r="201" spans="2:22" s="12" customFormat="1" x14ac:dyDescent="0.2">
      <c r="B201" s="12" t="s">
        <v>115</v>
      </c>
      <c r="C201" s="73"/>
      <c r="O201" s="73"/>
      <c r="Q201" s="125"/>
      <c r="R201" s="125"/>
      <c r="S201" s="125"/>
    </row>
    <row r="202" spans="2:22" x14ac:dyDescent="0.2">
      <c r="O202" s="82"/>
    </row>
    <row r="203" spans="2:22" x14ac:dyDescent="0.2">
      <c r="B203" s="33" t="s">
        <v>94</v>
      </c>
      <c r="O203" s="82"/>
    </row>
    <row r="204" spans="2:22" x14ac:dyDescent="0.2">
      <c r="B204" s="6" t="s">
        <v>136</v>
      </c>
      <c r="D204" s="6" t="s">
        <v>92</v>
      </c>
      <c r="F204" s="77">
        <f>SUM(H204:M204,O204)</f>
        <v>12699115.563020473</v>
      </c>
      <c r="H204" s="41">
        <v>167352</v>
      </c>
      <c r="I204" s="41">
        <v>3454672.7630204698</v>
      </c>
      <c r="J204" s="41">
        <v>5589316.8899999997</v>
      </c>
      <c r="K204" s="41">
        <v>130278</v>
      </c>
      <c r="L204" s="41">
        <v>2510632.1100000036</v>
      </c>
      <c r="M204" s="41">
        <v>606775.9</v>
      </c>
      <c r="O204" s="75">
        <v>240087.9</v>
      </c>
      <c r="Q204" s="75">
        <v>3454672.7630204698</v>
      </c>
      <c r="R204" s="75">
        <v>130278</v>
      </c>
      <c r="T204" s="133" t="s">
        <v>622</v>
      </c>
    </row>
    <row r="205" spans="2:22" x14ac:dyDescent="0.2">
      <c r="B205" s="6" t="s">
        <v>137</v>
      </c>
      <c r="D205" s="6" t="s">
        <v>92</v>
      </c>
      <c r="F205" s="77">
        <f t="shared" ref="F205:F213" si="56">SUM(H205:M205,O205)</f>
        <v>418324.67799570196</v>
      </c>
      <c r="H205" s="41">
        <v>5643</v>
      </c>
      <c r="I205" s="41">
        <v>121901.430958503</v>
      </c>
      <c r="J205" s="41">
        <v>9739.6</v>
      </c>
      <c r="K205" s="41">
        <v>49879.37</v>
      </c>
      <c r="L205" s="41">
        <v>191977.677037199</v>
      </c>
      <c r="M205" s="41">
        <v>4070.48</v>
      </c>
      <c r="O205" s="75">
        <v>35113.120000000003</v>
      </c>
      <c r="Q205" s="75">
        <v>121901.430958503</v>
      </c>
      <c r="R205" s="75">
        <v>49879.37</v>
      </c>
      <c r="T205" s="133" t="s">
        <v>623</v>
      </c>
    </row>
    <row r="206" spans="2:22" x14ac:dyDescent="0.2">
      <c r="B206" s="6" t="s">
        <v>138</v>
      </c>
      <c r="D206" s="6" t="s">
        <v>92</v>
      </c>
      <c r="F206" s="77">
        <f t="shared" si="56"/>
        <v>268471.27491660602</v>
      </c>
      <c r="H206" s="41">
        <v>0</v>
      </c>
      <c r="I206" s="41">
        <v>0</v>
      </c>
      <c r="J206" s="41">
        <v>268471.27491660602</v>
      </c>
      <c r="K206" s="41">
        <v>0</v>
      </c>
      <c r="L206" s="41">
        <v>0</v>
      </c>
      <c r="M206" s="41">
        <v>0</v>
      </c>
      <c r="O206" s="75">
        <v>0</v>
      </c>
      <c r="Q206" s="75">
        <v>0</v>
      </c>
      <c r="R206" s="75">
        <v>0</v>
      </c>
      <c r="T206" s="133" t="s">
        <v>624</v>
      </c>
    </row>
    <row r="207" spans="2:22" x14ac:dyDescent="0.2">
      <c r="B207" s="6" t="s">
        <v>97</v>
      </c>
      <c r="D207" s="6" t="s">
        <v>92</v>
      </c>
      <c r="F207" s="77">
        <f t="shared" si="56"/>
        <v>297690.62992584275</v>
      </c>
      <c r="H207" s="41"/>
      <c r="I207" s="41"/>
      <c r="J207" s="41">
        <v>59408.5</v>
      </c>
      <c r="K207" s="41"/>
      <c r="L207" s="75">
        <v>238282.12992584272</v>
      </c>
      <c r="M207" s="41"/>
      <c r="O207" s="75"/>
      <c r="Q207" s="75"/>
      <c r="R207" s="75"/>
      <c r="T207" s="133" t="s">
        <v>625</v>
      </c>
      <c r="V207" s="6" t="s">
        <v>290</v>
      </c>
    </row>
    <row r="208" spans="2:22" x14ac:dyDescent="0.2">
      <c r="B208" s="6" t="s">
        <v>98</v>
      </c>
      <c r="D208" s="6" t="s">
        <v>92</v>
      </c>
      <c r="F208" s="77">
        <f t="shared" si="56"/>
        <v>152846.56448434293</v>
      </c>
      <c r="H208" s="41"/>
      <c r="I208" s="41"/>
      <c r="J208" s="41"/>
      <c r="K208" s="41"/>
      <c r="L208" s="41">
        <v>152846.56448434293</v>
      </c>
      <c r="M208" s="41"/>
      <c r="O208" s="75"/>
      <c r="Q208" s="75"/>
      <c r="R208" s="75"/>
      <c r="T208" s="133" t="s">
        <v>625</v>
      </c>
      <c r="V208" s="6" t="s">
        <v>275</v>
      </c>
    </row>
    <row r="209" spans="2:22" x14ac:dyDescent="0.2">
      <c r="B209" s="6" t="s">
        <v>99</v>
      </c>
      <c r="D209" s="6" t="s">
        <v>92</v>
      </c>
      <c r="F209" s="77">
        <f t="shared" si="56"/>
        <v>12011.403923063401</v>
      </c>
      <c r="H209" s="41"/>
      <c r="I209" s="41">
        <v>12011.403923063401</v>
      </c>
      <c r="J209" s="41"/>
      <c r="K209" s="41"/>
      <c r="L209" s="41"/>
      <c r="M209" s="41"/>
      <c r="O209" s="75"/>
      <c r="Q209" s="75">
        <v>12011.403923063401</v>
      </c>
      <c r="R209" s="75"/>
      <c r="T209" s="133" t="s">
        <v>625</v>
      </c>
      <c r="V209" s="6" t="s">
        <v>289</v>
      </c>
    </row>
    <row r="210" spans="2:22" x14ac:dyDescent="0.2">
      <c r="B210" s="6" t="s">
        <v>100</v>
      </c>
      <c r="D210" s="6" t="s">
        <v>92</v>
      </c>
      <c r="F210" s="77">
        <f t="shared" si="56"/>
        <v>-41055.016039093302</v>
      </c>
      <c r="H210" s="41"/>
      <c r="I210" s="41"/>
      <c r="J210" s="41">
        <v>-41055.016039093302</v>
      </c>
      <c r="K210" s="41"/>
      <c r="L210" s="41"/>
      <c r="M210" s="41"/>
      <c r="O210" s="75"/>
      <c r="Q210" s="75"/>
      <c r="R210" s="75"/>
      <c r="T210" s="133" t="s">
        <v>625</v>
      </c>
      <c r="V210" s="6" t="s">
        <v>282</v>
      </c>
    </row>
    <row r="211" spans="2:22" x14ac:dyDescent="0.2">
      <c r="B211" s="6" t="s">
        <v>101</v>
      </c>
      <c r="D211" s="6" t="s">
        <v>92</v>
      </c>
      <c r="F211" s="77">
        <f t="shared" si="56"/>
        <v>0</v>
      </c>
      <c r="H211" s="41"/>
      <c r="I211" s="41"/>
      <c r="J211" s="41"/>
      <c r="K211" s="41"/>
      <c r="L211" s="41"/>
      <c r="M211" s="41"/>
      <c r="O211" s="75"/>
      <c r="Q211" s="75"/>
      <c r="R211" s="75"/>
      <c r="T211" s="133" t="s">
        <v>625</v>
      </c>
    </row>
    <row r="212" spans="2:22" x14ac:dyDescent="0.2">
      <c r="F212" s="82"/>
      <c r="O212" s="82"/>
      <c r="T212" s="133"/>
    </row>
    <row r="213" spans="2:22" x14ac:dyDescent="0.2">
      <c r="B213" s="6" t="s">
        <v>102</v>
      </c>
      <c r="D213" s="6" t="s">
        <v>92</v>
      </c>
      <c r="F213" s="77">
        <f t="shared" si="56"/>
        <v>13807405.098226937</v>
      </c>
      <c r="H213" s="47">
        <f>SUM(H204:H211)</f>
        <v>172995</v>
      </c>
      <c r="I213" s="47">
        <f t="shared" ref="I213:M213" si="57">SUM(I204:I211)</f>
        <v>3588585.5979020363</v>
      </c>
      <c r="J213" s="47">
        <f t="shared" si="57"/>
        <v>5885881.2488775123</v>
      </c>
      <c r="K213" s="47">
        <f t="shared" si="57"/>
        <v>180157.37</v>
      </c>
      <c r="L213" s="47">
        <f t="shared" si="57"/>
        <v>3093738.4814473884</v>
      </c>
      <c r="M213" s="47">
        <f t="shared" si="57"/>
        <v>610846.38</v>
      </c>
      <c r="O213" s="77">
        <f t="shared" ref="O213" si="58">SUM(O204:O211)</f>
        <v>275201.02</v>
      </c>
      <c r="Q213" s="77">
        <f t="shared" ref="Q213:R213" si="59">SUM(Q204:Q211)</f>
        <v>3588585.5979020363</v>
      </c>
      <c r="R213" s="77">
        <f t="shared" si="59"/>
        <v>180157.37</v>
      </c>
      <c r="T213" s="133"/>
    </row>
    <row r="214" spans="2:22" x14ac:dyDescent="0.2">
      <c r="F214" s="82"/>
      <c r="O214" s="82"/>
      <c r="T214" s="133"/>
    </row>
    <row r="215" spans="2:22" x14ac:dyDescent="0.2">
      <c r="F215" s="82"/>
      <c r="O215" s="82"/>
      <c r="T215" s="133"/>
    </row>
    <row r="216" spans="2:22" x14ac:dyDescent="0.2">
      <c r="B216" s="5" t="s">
        <v>103</v>
      </c>
      <c r="F216" s="82"/>
      <c r="O216" s="82"/>
      <c r="T216" s="133"/>
    </row>
    <row r="217" spans="2:22" x14ac:dyDescent="0.2">
      <c r="B217" s="6" t="s">
        <v>136</v>
      </c>
      <c r="D217" s="6" t="s">
        <v>92</v>
      </c>
      <c r="F217" s="77">
        <f>SUM(H217:M217,O217)</f>
        <v>12781860.413020473</v>
      </c>
      <c r="H217" s="41">
        <v>165512</v>
      </c>
      <c r="I217" s="41">
        <v>3454672.7630204698</v>
      </c>
      <c r="J217" s="41">
        <v>5589316.8899999997</v>
      </c>
      <c r="K217" s="41">
        <v>130278</v>
      </c>
      <c r="L217" s="41">
        <v>2510632.1100000036</v>
      </c>
      <c r="M217" s="41">
        <v>606775.9</v>
      </c>
      <c r="O217" s="75">
        <v>324672.75</v>
      </c>
      <c r="Q217" s="75">
        <v>3454672.7630204698</v>
      </c>
      <c r="R217" s="75">
        <v>130278</v>
      </c>
      <c r="T217" s="133" t="s">
        <v>626</v>
      </c>
    </row>
    <row r="218" spans="2:22" x14ac:dyDescent="0.2">
      <c r="B218" s="6" t="s">
        <v>137</v>
      </c>
      <c r="D218" s="6" t="s">
        <v>92</v>
      </c>
      <c r="F218" s="77">
        <f t="shared" ref="F218:F226" si="60">SUM(H218:M218,O218)</f>
        <v>456188.67799570196</v>
      </c>
      <c r="H218" s="41">
        <v>43507</v>
      </c>
      <c r="I218" s="41">
        <v>121901.430958503</v>
      </c>
      <c r="J218" s="41">
        <v>9739.6</v>
      </c>
      <c r="K218" s="41">
        <v>49879.37</v>
      </c>
      <c r="L218" s="41">
        <v>191977.677037199</v>
      </c>
      <c r="M218" s="41">
        <v>4070.48</v>
      </c>
      <c r="O218" s="75">
        <v>35113.120000000003</v>
      </c>
      <c r="Q218" s="75">
        <v>121901.430958503</v>
      </c>
      <c r="R218" s="75">
        <v>49879.37</v>
      </c>
      <c r="T218" s="133" t="s">
        <v>627</v>
      </c>
    </row>
    <row r="219" spans="2:22" x14ac:dyDescent="0.2">
      <c r="B219" s="6" t="s">
        <v>138</v>
      </c>
      <c r="D219" s="6" t="s">
        <v>92</v>
      </c>
      <c r="F219" s="77">
        <f t="shared" si="60"/>
        <v>268471.27491660602</v>
      </c>
      <c r="H219" s="41">
        <v>0</v>
      </c>
      <c r="I219" s="41">
        <v>0</v>
      </c>
      <c r="J219" s="41">
        <v>268471.27491660602</v>
      </c>
      <c r="K219" s="41">
        <v>0</v>
      </c>
      <c r="L219" s="41">
        <v>0</v>
      </c>
      <c r="M219" s="41">
        <v>0</v>
      </c>
      <c r="O219" s="75">
        <v>0</v>
      </c>
      <c r="Q219" s="75">
        <v>0</v>
      </c>
      <c r="R219" s="75">
        <v>0</v>
      </c>
      <c r="T219" s="133" t="s">
        <v>628</v>
      </c>
    </row>
    <row r="220" spans="2:22" x14ac:dyDescent="0.2">
      <c r="B220" s="6" t="s">
        <v>97</v>
      </c>
      <c r="D220" s="6" t="s">
        <v>92</v>
      </c>
      <c r="F220" s="77">
        <f t="shared" si="60"/>
        <v>238282.12992584272</v>
      </c>
      <c r="H220" s="41"/>
      <c r="I220" s="41"/>
      <c r="J220" s="41"/>
      <c r="K220" s="41"/>
      <c r="L220" s="41">
        <v>238282.12992584272</v>
      </c>
      <c r="M220" s="41"/>
      <c r="O220" s="75"/>
      <c r="Q220" s="75"/>
      <c r="R220" s="75"/>
      <c r="T220" s="133" t="s">
        <v>629</v>
      </c>
      <c r="V220" s="6" t="s">
        <v>275</v>
      </c>
    </row>
    <row r="221" spans="2:22" x14ac:dyDescent="0.2">
      <c r="B221" s="6" t="s">
        <v>98</v>
      </c>
      <c r="D221" s="6" t="s">
        <v>92</v>
      </c>
      <c r="F221" s="77">
        <f t="shared" si="60"/>
        <v>164857.96840740633</v>
      </c>
      <c r="H221" s="41"/>
      <c r="I221" s="41">
        <v>12011.403923063401</v>
      </c>
      <c r="J221" s="41"/>
      <c r="K221" s="41"/>
      <c r="L221" s="41">
        <v>152846.56448434293</v>
      </c>
      <c r="M221" s="41"/>
      <c r="O221" s="75"/>
      <c r="Q221" s="75">
        <v>12011.403923063401</v>
      </c>
      <c r="R221" s="75"/>
      <c r="T221" s="133" t="s">
        <v>629</v>
      </c>
      <c r="V221" s="6" t="s">
        <v>289</v>
      </c>
    </row>
    <row r="222" spans="2:22" x14ac:dyDescent="0.2">
      <c r="B222" s="6" t="s">
        <v>99</v>
      </c>
      <c r="D222" s="6" t="s">
        <v>92</v>
      </c>
      <c r="F222" s="77">
        <f t="shared" si="60"/>
        <v>0</v>
      </c>
      <c r="H222" s="41"/>
      <c r="I222" s="75"/>
      <c r="J222" s="75"/>
      <c r="K222" s="75"/>
      <c r="L222" s="75"/>
      <c r="M222" s="41"/>
      <c r="O222" s="75"/>
      <c r="Q222" s="75"/>
      <c r="R222" s="75"/>
      <c r="T222" s="133" t="s">
        <v>629</v>
      </c>
    </row>
    <row r="223" spans="2:22" x14ac:dyDescent="0.2">
      <c r="B223" s="6" t="s">
        <v>100</v>
      </c>
      <c r="D223" s="6" t="s">
        <v>92</v>
      </c>
      <c r="F223" s="77">
        <f t="shared" si="60"/>
        <v>0</v>
      </c>
      <c r="H223" s="41"/>
      <c r="I223" s="41"/>
      <c r="J223" s="41"/>
      <c r="K223" s="41"/>
      <c r="L223" s="41"/>
      <c r="M223" s="41"/>
      <c r="O223" s="75"/>
      <c r="Q223" s="75"/>
      <c r="R223" s="75"/>
      <c r="T223" s="133" t="s">
        <v>629</v>
      </c>
    </row>
    <row r="224" spans="2:22" x14ac:dyDescent="0.2">
      <c r="B224" s="6" t="s">
        <v>101</v>
      </c>
      <c r="D224" s="6" t="s">
        <v>92</v>
      </c>
      <c r="F224" s="77">
        <f t="shared" si="60"/>
        <v>0</v>
      </c>
      <c r="H224" s="41"/>
      <c r="I224" s="41"/>
      <c r="J224" s="41"/>
      <c r="K224" s="41"/>
      <c r="L224" s="41"/>
      <c r="M224" s="41"/>
      <c r="O224" s="75"/>
      <c r="Q224" s="75"/>
      <c r="R224" s="75"/>
      <c r="T224" s="133" t="s">
        <v>629</v>
      </c>
    </row>
    <row r="225" spans="2:22" x14ac:dyDescent="0.2">
      <c r="F225" s="82"/>
      <c r="O225" s="82"/>
      <c r="T225" s="133"/>
    </row>
    <row r="226" spans="2:22" x14ac:dyDescent="0.2">
      <c r="B226" s="6" t="s">
        <v>102</v>
      </c>
      <c r="D226" s="6" t="s">
        <v>92</v>
      </c>
      <c r="F226" s="77">
        <f t="shared" si="60"/>
        <v>13909660.464266028</v>
      </c>
      <c r="H226" s="47">
        <f>SUM(H217:H224)</f>
        <v>209019</v>
      </c>
      <c r="I226" s="47">
        <f t="shared" ref="I226:M226" si="61">SUM(I217:I224)</f>
        <v>3588585.5979020363</v>
      </c>
      <c r="J226" s="47">
        <f t="shared" si="61"/>
        <v>5867527.7649166053</v>
      </c>
      <c r="K226" s="47">
        <f t="shared" si="61"/>
        <v>180157.37</v>
      </c>
      <c r="L226" s="47">
        <f t="shared" si="61"/>
        <v>3093738.4814473884</v>
      </c>
      <c r="M226" s="47">
        <f t="shared" si="61"/>
        <v>610846.38</v>
      </c>
      <c r="O226" s="77">
        <f t="shared" ref="O226" si="62">SUM(O217:O224)</f>
        <v>359785.87</v>
      </c>
      <c r="Q226" s="77">
        <f t="shared" ref="Q226:R226" si="63">SUM(Q217:Q224)</f>
        <v>3588585.5979020363</v>
      </c>
      <c r="R226" s="77">
        <f t="shared" si="63"/>
        <v>180157.37</v>
      </c>
      <c r="T226" s="133"/>
    </row>
    <row r="227" spans="2:22" x14ac:dyDescent="0.2">
      <c r="F227" s="82"/>
      <c r="O227" s="82"/>
      <c r="T227" s="133"/>
    </row>
    <row r="228" spans="2:22" x14ac:dyDescent="0.2">
      <c r="F228" s="82"/>
      <c r="O228" s="82"/>
      <c r="T228" s="133"/>
    </row>
    <row r="229" spans="2:22" x14ac:dyDescent="0.2">
      <c r="B229" s="5" t="s">
        <v>105</v>
      </c>
      <c r="F229" s="82"/>
      <c r="O229" s="82"/>
      <c r="T229" s="133"/>
    </row>
    <row r="230" spans="2:22" x14ac:dyDescent="0.2">
      <c r="B230" s="6" t="s">
        <v>107</v>
      </c>
      <c r="D230" s="6" t="s">
        <v>92</v>
      </c>
      <c r="F230" s="77">
        <f t="shared" ref="F230:F240" si="64">SUM(H230:M230,O230)</f>
        <v>0</v>
      </c>
      <c r="H230" s="41"/>
      <c r="I230" s="41"/>
      <c r="J230" s="41"/>
      <c r="K230" s="41"/>
      <c r="L230" s="41"/>
      <c r="M230" s="41"/>
      <c r="O230" s="75"/>
      <c r="Q230" s="75"/>
      <c r="R230" s="75"/>
      <c r="T230" s="133" t="s">
        <v>630</v>
      </c>
    </row>
    <row r="231" spans="2:22" x14ac:dyDescent="0.2">
      <c r="B231" s="6" t="s">
        <v>139</v>
      </c>
      <c r="D231" s="6" t="s">
        <v>92</v>
      </c>
      <c r="F231" s="77">
        <f t="shared" si="64"/>
        <v>1812349.4516922799</v>
      </c>
      <c r="H231" s="41">
        <v>21304</v>
      </c>
      <c r="I231" s="41">
        <v>849101.45</v>
      </c>
      <c r="J231" s="41">
        <v>840930.60914141103</v>
      </c>
      <c r="K231" s="41">
        <v>330</v>
      </c>
      <c r="L231" s="41">
        <v>0</v>
      </c>
      <c r="M231" s="41">
        <v>5854.7612272575097</v>
      </c>
      <c r="O231" s="75">
        <v>94828.631323611393</v>
      </c>
      <c r="Q231" s="75">
        <v>849101.45</v>
      </c>
      <c r="R231" s="75">
        <v>330</v>
      </c>
      <c r="T231" s="133" t="s">
        <v>631</v>
      </c>
    </row>
    <row r="232" spans="2:22" x14ac:dyDescent="0.2">
      <c r="B232" s="6" t="s">
        <v>140</v>
      </c>
      <c r="D232" s="6" t="s">
        <v>92</v>
      </c>
      <c r="F232" s="77">
        <f t="shared" si="64"/>
        <v>118910.88657703243</v>
      </c>
      <c r="H232" s="41">
        <v>0</v>
      </c>
      <c r="I232" s="41">
        <v>0</v>
      </c>
      <c r="J232" s="41">
        <v>83728.28</v>
      </c>
      <c r="K232" s="41">
        <v>19491.27</v>
      </c>
      <c r="L232" s="41">
        <v>15618.034585468906</v>
      </c>
      <c r="M232" s="41">
        <v>73.301991563519096</v>
      </c>
      <c r="O232" s="75">
        <v>0</v>
      </c>
      <c r="Q232" s="75">
        <v>0</v>
      </c>
      <c r="R232" s="75">
        <v>19491.27</v>
      </c>
      <c r="T232" s="133" t="s">
        <v>632</v>
      </c>
    </row>
    <row r="233" spans="2:22" x14ac:dyDescent="0.2">
      <c r="B233" s="6" t="s">
        <v>97</v>
      </c>
      <c r="D233" s="6" t="s">
        <v>92</v>
      </c>
      <c r="F233" s="77">
        <f t="shared" si="64"/>
        <v>4254</v>
      </c>
      <c r="H233" s="41"/>
      <c r="I233" s="41"/>
      <c r="J233" s="41">
        <v>4254</v>
      </c>
      <c r="K233" s="41"/>
      <c r="L233" s="41"/>
      <c r="M233" s="41"/>
      <c r="O233" s="75"/>
      <c r="Q233" s="75"/>
      <c r="R233" s="75"/>
      <c r="T233" s="133" t="s">
        <v>633</v>
      </c>
      <c r="V233" s="113" t="s">
        <v>291</v>
      </c>
    </row>
    <row r="234" spans="2:22" x14ac:dyDescent="0.2">
      <c r="B234" s="6" t="s">
        <v>98</v>
      </c>
      <c r="D234" s="6" t="s">
        <v>92</v>
      </c>
      <c r="F234" s="77">
        <f t="shared" si="64"/>
        <v>394855.46312212152</v>
      </c>
      <c r="H234" s="41"/>
      <c r="I234" s="41"/>
      <c r="J234" s="41">
        <v>394855.46312212152</v>
      </c>
      <c r="K234" s="41"/>
      <c r="L234" s="41"/>
      <c r="M234" s="41"/>
      <c r="O234" s="75"/>
      <c r="Q234" s="75"/>
      <c r="R234" s="75"/>
      <c r="T234" s="133" t="s">
        <v>634</v>
      </c>
      <c r="V234" s="6" t="s">
        <v>888</v>
      </c>
    </row>
    <row r="235" spans="2:22" x14ac:dyDescent="0.2">
      <c r="B235" s="6" t="s">
        <v>99</v>
      </c>
      <c r="D235" s="6" t="s">
        <v>92</v>
      </c>
      <c r="F235" s="77">
        <f t="shared" si="64"/>
        <v>0</v>
      </c>
      <c r="H235" s="41"/>
      <c r="I235" s="41"/>
      <c r="J235" s="41"/>
      <c r="K235" s="41"/>
      <c r="L235" s="41"/>
      <c r="M235" s="41"/>
      <c r="O235" s="75"/>
      <c r="Q235" s="75"/>
      <c r="R235" s="75"/>
      <c r="T235" s="133" t="s">
        <v>635</v>
      </c>
    </row>
    <row r="236" spans="2:22" x14ac:dyDescent="0.2">
      <c r="B236" s="6" t="s">
        <v>100</v>
      </c>
      <c r="D236" s="6" t="s">
        <v>92</v>
      </c>
      <c r="F236" s="77">
        <f t="shared" si="64"/>
        <v>0</v>
      </c>
      <c r="H236" s="41"/>
      <c r="I236" s="41"/>
      <c r="J236" s="41"/>
      <c r="K236" s="41"/>
      <c r="L236" s="41"/>
      <c r="M236" s="41"/>
      <c r="O236" s="75"/>
      <c r="Q236" s="75"/>
      <c r="R236" s="75"/>
      <c r="T236" s="133" t="s">
        <v>636</v>
      </c>
    </row>
    <row r="237" spans="2:22" x14ac:dyDescent="0.2">
      <c r="B237" s="6" t="s">
        <v>101</v>
      </c>
      <c r="D237" s="6" t="s">
        <v>92</v>
      </c>
      <c r="F237" s="77">
        <f t="shared" si="64"/>
        <v>0</v>
      </c>
      <c r="H237" s="41"/>
      <c r="I237" s="41"/>
      <c r="J237" s="41"/>
      <c r="K237" s="41"/>
      <c r="L237" s="41"/>
      <c r="M237" s="41"/>
      <c r="O237" s="75"/>
      <c r="Q237" s="75"/>
      <c r="R237" s="75"/>
      <c r="T237" s="133" t="s">
        <v>637</v>
      </c>
    </row>
    <row r="238" spans="2:22" x14ac:dyDescent="0.2">
      <c r="B238" s="6" t="s">
        <v>110</v>
      </c>
      <c r="D238" s="6" t="s">
        <v>92</v>
      </c>
      <c r="F238" s="77">
        <f t="shared" si="64"/>
        <v>0</v>
      </c>
      <c r="H238" s="41"/>
      <c r="I238" s="41"/>
      <c r="J238" s="41"/>
      <c r="K238" s="41"/>
      <c r="L238" s="41"/>
      <c r="M238" s="41"/>
      <c r="O238" s="75"/>
      <c r="Q238" s="75"/>
      <c r="R238" s="75"/>
      <c r="T238" s="133" t="s">
        <v>638</v>
      </c>
    </row>
    <row r="239" spans="2:22" x14ac:dyDescent="0.2">
      <c r="F239" s="82"/>
      <c r="O239" s="82"/>
      <c r="T239" s="133"/>
    </row>
    <row r="240" spans="2:22" x14ac:dyDescent="0.2">
      <c r="B240" s="6" t="s">
        <v>102</v>
      </c>
      <c r="D240" s="6" t="s">
        <v>92</v>
      </c>
      <c r="F240" s="77">
        <f t="shared" si="64"/>
        <v>2330369.8013914339</v>
      </c>
      <c r="H240" s="47">
        <f>SUM(H230:H238)</f>
        <v>21304</v>
      </c>
      <c r="I240" s="47">
        <f t="shared" ref="I240:M240" si="65">SUM(I230:I238)</f>
        <v>849101.45</v>
      </c>
      <c r="J240" s="47">
        <f t="shared" si="65"/>
        <v>1323768.3522635326</v>
      </c>
      <c r="K240" s="47">
        <f t="shared" si="65"/>
        <v>19821.27</v>
      </c>
      <c r="L240" s="47">
        <f t="shared" si="65"/>
        <v>15618.034585468906</v>
      </c>
      <c r="M240" s="47">
        <f t="shared" si="65"/>
        <v>5928.0632188210293</v>
      </c>
      <c r="O240" s="77">
        <f t="shared" ref="O240" si="66">SUM(O230:O238)</f>
        <v>94828.631323611393</v>
      </c>
      <c r="Q240" s="77">
        <f t="shared" ref="Q240:R240" si="67">SUM(Q230:Q238)</f>
        <v>849101.45</v>
      </c>
      <c r="R240" s="77">
        <f t="shared" si="67"/>
        <v>19821.27</v>
      </c>
      <c r="T240" s="133"/>
    </row>
    <row r="241" spans="2:22" x14ac:dyDescent="0.2">
      <c r="F241" s="82"/>
      <c r="O241" s="82"/>
      <c r="T241" s="133"/>
    </row>
    <row r="242" spans="2:22" x14ac:dyDescent="0.2">
      <c r="B242" s="5" t="s">
        <v>111</v>
      </c>
      <c r="F242" s="82"/>
      <c r="O242" s="82"/>
      <c r="T242" s="133"/>
    </row>
    <row r="243" spans="2:22" x14ac:dyDescent="0.2">
      <c r="B243" s="6" t="s">
        <v>112</v>
      </c>
      <c r="D243" s="6" t="s">
        <v>92</v>
      </c>
      <c r="F243" s="77">
        <f t="shared" ref="F243" si="68">SUM(H243:M243,O243)</f>
        <v>0</v>
      </c>
      <c r="H243" s="41"/>
      <c r="I243" s="41"/>
      <c r="J243" s="41"/>
      <c r="K243" s="41"/>
      <c r="L243" s="41"/>
      <c r="M243" s="41"/>
      <c r="O243" s="75"/>
      <c r="Q243" s="75"/>
      <c r="R243" s="75"/>
      <c r="T243" s="133" t="s">
        <v>639</v>
      </c>
    </row>
    <row r="244" spans="2:22" x14ac:dyDescent="0.2">
      <c r="F244" s="82"/>
      <c r="O244" s="82"/>
      <c r="T244" s="133"/>
    </row>
    <row r="245" spans="2:22" x14ac:dyDescent="0.2">
      <c r="B245" s="5" t="s">
        <v>113</v>
      </c>
      <c r="F245" s="82"/>
      <c r="O245" s="82"/>
      <c r="T245" s="133"/>
    </row>
    <row r="246" spans="2:22" x14ac:dyDescent="0.2">
      <c r="B246" s="6" t="s">
        <v>323</v>
      </c>
      <c r="D246" s="6" t="s">
        <v>92</v>
      </c>
      <c r="F246" s="77">
        <f t="shared" ref="F246" si="69">SUM(H246:M246,O246)</f>
        <v>10394.139276658299</v>
      </c>
      <c r="H246" s="41">
        <v>0</v>
      </c>
      <c r="I246" s="41">
        <v>0</v>
      </c>
      <c r="J246" s="41">
        <v>10357.0092766583</v>
      </c>
      <c r="K246" s="41">
        <v>37.130000000000003</v>
      </c>
      <c r="L246" s="41">
        <v>0</v>
      </c>
      <c r="M246" s="41">
        <v>0</v>
      </c>
      <c r="O246" s="75">
        <v>0</v>
      </c>
      <c r="Q246" s="75">
        <v>0</v>
      </c>
      <c r="R246" s="75">
        <v>37.130000000000003</v>
      </c>
      <c r="T246" s="133" t="s">
        <v>689</v>
      </c>
    </row>
    <row r="247" spans="2:22" x14ac:dyDescent="0.2">
      <c r="O247" s="82"/>
    </row>
    <row r="248" spans="2:22" s="12" customFormat="1" x14ac:dyDescent="0.2">
      <c r="B248" s="12" t="s">
        <v>120</v>
      </c>
      <c r="C248" s="73"/>
      <c r="O248" s="73"/>
      <c r="Q248" s="125"/>
      <c r="R248" s="125"/>
      <c r="S248" s="125"/>
    </row>
    <row r="249" spans="2:22" x14ac:dyDescent="0.2">
      <c r="O249" s="82"/>
    </row>
    <row r="250" spans="2:22" x14ac:dyDescent="0.2">
      <c r="B250" s="33" t="s">
        <v>94</v>
      </c>
      <c r="O250" s="82"/>
    </row>
    <row r="251" spans="2:22" x14ac:dyDescent="0.2">
      <c r="B251" s="6" t="s">
        <v>136</v>
      </c>
      <c r="D251" s="6" t="s">
        <v>93</v>
      </c>
      <c r="F251" s="77">
        <f>SUM(H251:M251,O251)</f>
        <v>13977558.004084066</v>
      </c>
      <c r="H251" s="165">
        <v>138203.98000000019</v>
      </c>
      <c r="I251" s="165">
        <v>4533896.46</v>
      </c>
      <c r="J251" s="165">
        <v>5983309.8440840654</v>
      </c>
      <c r="K251" s="165">
        <v>171550.2</v>
      </c>
      <c r="L251" s="165">
        <v>2573501.37</v>
      </c>
      <c r="M251" s="165">
        <v>348559.18999999913</v>
      </c>
      <c r="N251" s="24"/>
      <c r="O251" s="165">
        <v>228536.95999999993</v>
      </c>
      <c r="Q251" s="165">
        <v>4533896.46</v>
      </c>
      <c r="R251" s="165">
        <v>171550.2</v>
      </c>
      <c r="T251" s="6" t="s">
        <v>845</v>
      </c>
      <c r="V251" s="155"/>
    </row>
    <row r="252" spans="2:22" x14ac:dyDescent="0.2">
      <c r="B252" s="6" t="s">
        <v>137</v>
      </c>
      <c r="D252" s="6" t="s">
        <v>93</v>
      </c>
      <c r="F252" s="77">
        <f t="shared" ref="F252:F260" si="70">SUM(H252:M252,O252)</f>
        <v>331197.54935345781</v>
      </c>
      <c r="H252" s="165">
        <v>6380.7</v>
      </c>
      <c r="I252" s="165">
        <v>89007.298298403824</v>
      </c>
      <c r="J252" s="165">
        <v>47684.270000000004</v>
      </c>
      <c r="K252" s="165">
        <v>27667.95</v>
      </c>
      <c r="L252" s="165">
        <v>128412.99105505398</v>
      </c>
      <c r="M252" s="165">
        <v>3357.3400000000015</v>
      </c>
      <c r="N252" s="24"/>
      <c r="O252" s="165">
        <v>28687</v>
      </c>
      <c r="Q252" s="165">
        <v>89007.298298403824</v>
      </c>
      <c r="R252" s="165">
        <v>27667.95</v>
      </c>
      <c r="T252" s="6" t="s">
        <v>846</v>
      </c>
      <c r="V252" s="34"/>
    </row>
    <row r="253" spans="2:22" x14ac:dyDescent="0.2">
      <c r="B253" s="6" t="s">
        <v>138</v>
      </c>
      <c r="D253" s="6" t="s">
        <v>93</v>
      </c>
      <c r="F253" s="77">
        <f t="shared" si="70"/>
        <v>108557.41006971334</v>
      </c>
      <c r="H253" s="165"/>
      <c r="I253" s="165">
        <v>0</v>
      </c>
      <c r="J253" s="165">
        <v>108557.41006971334</v>
      </c>
      <c r="K253" s="165"/>
      <c r="L253" s="165">
        <v>0</v>
      </c>
      <c r="M253" s="165">
        <v>0</v>
      </c>
      <c r="N253" s="24"/>
      <c r="O253" s="165">
        <v>0</v>
      </c>
      <c r="Q253" s="165">
        <v>0</v>
      </c>
      <c r="R253" s="165"/>
      <c r="T253" s="6" t="s">
        <v>847</v>
      </c>
      <c r="V253" s="34"/>
    </row>
    <row r="254" spans="2:22" x14ac:dyDescent="0.2">
      <c r="B254" s="6" t="s">
        <v>97</v>
      </c>
      <c r="D254" s="6" t="s">
        <v>93</v>
      </c>
      <c r="F254" s="77">
        <f t="shared" si="70"/>
        <v>365523.7422924703</v>
      </c>
      <c r="H254" s="154"/>
      <c r="I254" s="165"/>
      <c r="J254" s="165">
        <v>77460.929999999993</v>
      </c>
      <c r="K254" s="165">
        <v>16719</v>
      </c>
      <c r="L254" s="165">
        <v>271343.81229247031</v>
      </c>
      <c r="M254" s="154"/>
      <c r="N254" s="24"/>
      <c r="O254" s="154"/>
      <c r="Q254" s="165"/>
      <c r="R254" s="165">
        <v>16719</v>
      </c>
      <c r="T254" s="6" t="s">
        <v>848</v>
      </c>
      <c r="V254" s="167" t="s">
        <v>343</v>
      </c>
    </row>
    <row r="255" spans="2:22" x14ac:dyDescent="0.2">
      <c r="B255" s="6" t="s">
        <v>98</v>
      </c>
      <c r="D255" s="6" t="s">
        <v>93</v>
      </c>
      <c r="F255" s="77">
        <f t="shared" si="70"/>
        <v>141613.97911686308</v>
      </c>
      <c r="H255" s="154"/>
      <c r="I255" s="165"/>
      <c r="J255" s="154"/>
      <c r="K255" s="154"/>
      <c r="L255" s="165">
        <v>141613.97911686308</v>
      </c>
      <c r="M255" s="154"/>
      <c r="N255" s="24"/>
      <c r="O255" s="154"/>
      <c r="Q255" s="165"/>
      <c r="R255" s="154"/>
      <c r="T255" s="6" t="s">
        <v>848</v>
      </c>
      <c r="V255" s="167" t="s">
        <v>281</v>
      </c>
    </row>
    <row r="256" spans="2:22" x14ac:dyDescent="0.2">
      <c r="B256" s="6" t="s">
        <v>99</v>
      </c>
      <c r="D256" s="6" t="s">
        <v>93</v>
      </c>
      <c r="F256" s="77">
        <f t="shared" si="70"/>
        <v>42531.397417676068</v>
      </c>
      <c r="H256" s="154"/>
      <c r="I256" s="165">
        <v>14433.337417676066</v>
      </c>
      <c r="J256" s="154"/>
      <c r="K256" s="154"/>
      <c r="L256" s="165">
        <v>28098.06</v>
      </c>
      <c r="M256" s="154"/>
      <c r="N256" s="24"/>
      <c r="O256" s="154"/>
      <c r="Q256" s="165">
        <v>14433.337417676066</v>
      </c>
      <c r="R256" s="154"/>
      <c r="T256" s="6" t="s">
        <v>848</v>
      </c>
      <c r="V256" s="167" t="s">
        <v>876</v>
      </c>
    </row>
    <row r="257" spans="2:22" x14ac:dyDescent="0.2">
      <c r="B257" s="6" t="s">
        <v>100</v>
      </c>
      <c r="D257" s="6" t="s">
        <v>93</v>
      </c>
      <c r="F257" s="77">
        <f t="shared" si="70"/>
        <v>0</v>
      </c>
      <c r="H257" s="154"/>
      <c r="I257" s="165"/>
      <c r="J257" s="154"/>
      <c r="K257" s="154"/>
      <c r="L257" s="154"/>
      <c r="M257" s="154"/>
      <c r="N257" s="24"/>
      <c r="O257" s="154"/>
      <c r="Q257" s="165"/>
      <c r="R257" s="154"/>
      <c r="T257" s="6" t="s">
        <v>848</v>
      </c>
      <c r="V257" s="34"/>
    </row>
    <row r="258" spans="2:22" x14ac:dyDescent="0.2">
      <c r="B258" s="6" t="s">
        <v>101</v>
      </c>
      <c r="D258" s="6" t="s">
        <v>93</v>
      </c>
      <c r="F258" s="77">
        <f t="shared" si="70"/>
        <v>83346.011607508393</v>
      </c>
      <c r="H258" s="154"/>
      <c r="I258" s="165">
        <v>83346.011607508393</v>
      </c>
      <c r="J258" s="154"/>
      <c r="K258" s="154"/>
      <c r="L258" s="154"/>
      <c r="M258" s="154"/>
      <c r="N258" s="24"/>
      <c r="O258" s="154"/>
      <c r="Q258" s="165">
        <v>83346.011607508393</v>
      </c>
      <c r="R258" s="154"/>
      <c r="T258" s="6" t="s">
        <v>848</v>
      </c>
      <c r="V258" s="34"/>
    </row>
    <row r="259" spans="2:22" x14ac:dyDescent="0.2">
      <c r="F259" s="82"/>
      <c r="H259" s="24"/>
      <c r="I259" s="24"/>
      <c r="J259" s="24"/>
      <c r="K259" s="24"/>
      <c r="L259" s="24"/>
      <c r="M259" s="24"/>
      <c r="N259" s="24"/>
      <c r="O259" s="24"/>
      <c r="Q259" s="24"/>
      <c r="R259" s="24"/>
    </row>
    <row r="260" spans="2:22" x14ac:dyDescent="0.2">
      <c r="B260" s="6" t="s">
        <v>102</v>
      </c>
      <c r="D260" s="6" t="s">
        <v>93</v>
      </c>
      <c r="F260" s="77">
        <f t="shared" si="70"/>
        <v>15050328.093941752</v>
      </c>
      <c r="H260" s="102">
        <f>SUM(H251:H258)</f>
        <v>144584.6800000002</v>
      </c>
      <c r="I260" s="102">
        <f t="shared" ref="I260:M260" si="71">SUM(I251:I258)</f>
        <v>4720683.1073235879</v>
      </c>
      <c r="J260" s="102">
        <f t="shared" si="71"/>
        <v>6217012.454153778</v>
      </c>
      <c r="K260" s="102">
        <f t="shared" si="71"/>
        <v>215937.15000000002</v>
      </c>
      <c r="L260" s="102">
        <f t="shared" si="71"/>
        <v>3142970.2124643875</v>
      </c>
      <c r="M260" s="102">
        <f t="shared" si="71"/>
        <v>351916.52999999915</v>
      </c>
      <c r="N260" s="24"/>
      <c r="O260" s="102">
        <f t="shared" ref="O260" si="72">SUM(O251:O258)</f>
        <v>257223.95999999993</v>
      </c>
      <c r="Q260" s="102">
        <f t="shared" ref="Q260:R260" si="73">SUM(Q251:Q258)</f>
        <v>4720683.1073235879</v>
      </c>
      <c r="R260" s="102">
        <f t="shared" si="73"/>
        <v>215937.15000000002</v>
      </c>
    </row>
    <row r="261" spans="2:22" x14ac:dyDescent="0.2">
      <c r="F261" s="82"/>
      <c r="H261" s="24"/>
      <c r="I261" s="24"/>
      <c r="J261" s="24"/>
      <c r="K261" s="24"/>
      <c r="L261" s="24"/>
      <c r="M261" s="24"/>
      <c r="N261" s="24"/>
      <c r="O261" s="24"/>
      <c r="Q261" s="24"/>
      <c r="R261" s="24"/>
    </row>
    <row r="262" spans="2:22" x14ac:dyDescent="0.2">
      <c r="F262" s="82"/>
      <c r="H262" s="24"/>
      <c r="I262" s="24"/>
      <c r="J262" s="24"/>
      <c r="K262" s="24"/>
      <c r="L262" s="24"/>
      <c r="M262" s="24"/>
      <c r="N262" s="24"/>
      <c r="O262" s="24"/>
      <c r="Q262" s="24"/>
      <c r="R262" s="24"/>
    </row>
    <row r="263" spans="2:22" x14ac:dyDescent="0.2">
      <c r="B263" s="5" t="s">
        <v>103</v>
      </c>
      <c r="F263" s="82"/>
      <c r="H263" s="24"/>
      <c r="I263" s="24"/>
      <c r="J263" s="24"/>
      <c r="K263" s="24"/>
      <c r="L263" s="24"/>
      <c r="M263" s="24"/>
      <c r="N263" s="24"/>
      <c r="O263" s="24"/>
      <c r="Q263" s="24"/>
      <c r="R263" s="24"/>
    </row>
    <row r="264" spans="2:22" x14ac:dyDescent="0.2">
      <c r="B264" s="6" t="s">
        <v>136</v>
      </c>
      <c r="D264" s="6" t="s">
        <v>93</v>
      </c>
      <c r="F264" s="77">
        <f>SUM(H264:M264,O264)</f>
        <v>14125580.746424064</v>
      </c>
      <c r="H264" s="165">
        <v>183951.69234000015</v>
      </c>
      <c r="I264" s="165">
        <v>4533896.46</v>
      </c>
      <c r="J264" s="165">
        <v>5983309.8440840654</v>
      </c>
      <c r="K264" s="165">
        <v>171550.2</v>
      </c>
      <c r="L264" s="165">
        <v>2573501.37</v>
      </c>
      <c r="M264" s="165">
        <v>348559.18999999913</v>
      </c>
      <c r="N264" s="24"/>
      <c r="O264" s="165">
        <v>330811.99</v>
      </c>
      <c r="Q264" s="165">
        <v>4533896.46</v>
      </c>
      <c r="R264" s="165">
        <v>171550.2</v>
      </c>
      <c r="T264" s="6" t="s">
        <v>849</v>
      </c>
      <c r="V264" s="34"/>
    </row>
    <row r="265" spans="2:22" x14ac:dyDescent="0.2">
      <c r="B265" s="6" t="s">
        <v>137</v>
      </c>
      <c r="D265" s="6" t="s">
        <v>93</v>
      </c>
      <c r="F265" s="77">
        <f t="shared" ref="F265:F273" si="74">SUM(H265:M265,O265)</f>
        <v>371377.62935345789</v>
      </c>
      <c r="H265" s="165">
        <v>46560.780000000013</v>
      </c>
      <c r="I265" s="165">
        <v>89007.298298403824</v>
      </c>
      <c r="J265" s="165">
        <v>47684.270000000004</v>
      </c>
      <c r="K265" s="165">
        <v>27667.95</v>
      </c>
      <c r="L265" s="165">
        <v>128412.99105505398</v>
      </c>
      <c r="M265" s="165">
        <v>3357.3400000000015</v>
      </c>
      <c r="N265" s="24"/>
      <c r="O265" s="165">
        <v>28687</v>
      </c>
      <c r="Q265" s="165">
        <v>89007.298298403824</v>
      </c>
      <c r="R265" s="165">
        <v>27667.95</v>
      </c>
      <c r="T265" s="6" t="s">
        <v>850</v>
      </c>
      <c r="V265" s="34"/>
    </row>
    <row r="266" spans="2:22" x14ac:dyDescent="0.2">
      <c r="B266" s="6" t="s">
        <v>138</v>
      </c>
      <c r="D266" s="6" t="s">
        <v>93</v>
      </c>
      <c r="F266" s="77">
        <f t="shared" si="74"/>
        <v>108557.41006971334</v>
      </c>
      <c r="H266" s="165"/>
      <c r="I266" s="165">
        <v>0</v>
      </c>
      <c r="J266" s="165">
        <v>108557.41006971334</v>
      </c>
      <c r="K266" s="165"/>
      <c r="L266" s="165">
        <v>0</v>
      </c>
      <c r="M266" s="165">
        <v>0</v>
      </c>
      <c r="N266" s="24"/>
      <c r="O266" s="165">
        <v>0</v>
      </c>
      <c r="Q266" s="165">
        <v>0</v>
      </c>
      <c r="R266" s="165"/>
      <c r="T266" s="6" t="s">
        <v>851</v>
      </c>
      <c r="V266" s="34"/>
    </row>
    <row r="267" spans="2:22" x14ac:dyDescent="0.2">
      <c r="B267" s="6" t="s">
        <v>97</v>
      </c>
      <c r="D267" s="6" t="s">
        <v>93</v>
      </c>
      <c r="F267" s="77">
        <f t="shared" si="74"/>
        <v>288904.01229247032</v>
      </c>
      <c r="H267" s="154"/>
      <c r="I267" s="165"/>
      <c r="J267" s="154"/>
      <c r="K267" s="165">
        <v>17560.2</v>
      </c>
      <c r="L267" s="165">
        <v>271343.81229247031</v>
      </c>
      <c r="M267" s="154"/>
      <c r="N267" s="24"/>
      <c r="O267" s="154"/>
      <c r="Q267" s="165"/>
      <c r="R267" s="165">
        <v>17560.2</v>
      </c>
      <c r="T267" s="6" t="s">
        <v>852</v>
      </c>
      <c r="V267" s="167" t="s">
        <v>343</v>
      </c>
    </row>
    <row r="268" spans="2:22" x14ac:dyDescent="0.2">
      <c r="B268" s="6" t="s">
        <v>98</v>
      </c>
      <c r="D268" s="6" t="s">
        <v>93</v>
      </c>
      <c r="F268" s="77">
        <f t="shared" si="74"/>
        <v>141613.97911686308</v>
      </c>
      <c r="H268" s="154"/>
      <c r="I268" s="165"/>
      <c r="J268" s="154"/>
      <c r="K268" s="154"/>
      <c r="L268" s="165">
        <v>141613.97911686308</v>
      </c>
      <c r="M268" s="154"/>
      <c r="N268" s="24"/>
      <c r="O268" s="154"/>
      <c r="Q268" s="165"/>
      <c r="R268" s="154"/>
      <c r="T268" s="6" t="s">
        <v>852</v>
      </c>
      <c r="V268" s="167" t="s">
        <v>281</v>
      </c>
    </row>
    <row r="269" spans="2:22" x14ac:dyDescent="0.2">
      <c r="B269" s="6" t="s">
        <v>99</v>
      </c>
      <c r="D269" s="6" t="s">
        <v>93</v>
      </c>
      <c r="F269" s="77">
        <f t="shared" si="74"/>
        <v>42531.397417676068</v>
      </c>
      <c r="H269" s="154"/>
      <c r="I269" s="165">
        <v>14433.337417676066</v>
      </c>
      <c r="J269" s="154"/>
      <c r="K269" s="154"/>
      <c r="L269" s="165">
        <v>28098.06</v>
      </c>
      <c r="M269" s="154"/>
      <c r="N269" s="24"/>
      <c r="O269" s="154"/>
      <c r="Q269" s="165">
        <v>14433.337417676066</v>
      </c>
      <c r="R269" s="154"/>
      <c r="T269" s="6" t="s">
        <v>852</v>
      </c>
      <c r="V269" s="167" t="s">
        <v>876</v>
      </c>
    </row>
    <row r="270" spans="2:22" x14ac:dyDescent="0.2">
      <c r="B270" s="6" t="s">
        <v>100</v>
      </c>
      <c r="D270" s="6" t="s">
        <v>93</v>
      </c>
      <c r="F270" s="77">
        <f t="shared" si="74"/>
        <v>0</v>
      </c>
      <c r="H270" s="154"/>
      <c r="I270" s="165"/>
      <c r="J270" s="154"/>
      <c r="K270" s="154"/>
      <c r="L270" s="154"/>
      <c r="M270" s="154"/>
      <c r="N270" s="24"/>
      <c r="O270" s="154"/>
      <c r="Q270" s="165"/>
      <c r="R270" s="154"/>
      <c r="T270" s="6" t="s">
        <v>852</v>
      </c>
      <c r="V270" s="34"/>
    </row>
    <row r="271" spans="2:22" x14ac:dyDescent="0.2">
      <c r="B271" s="6" t="s">
        <v>101</v>
      </c>
      <c r="D271" s="6" t="s">
        <v>93</v>
      </c>
      <c r="F271" s="77">
        <f t="shared" si="74"/>
        <v>83346.011607508393</v>
      </c>
      <c r="H271" s="154"/>
      <c r="I271" s="165">
        <v>83346.011607508393</v>
      </c>
      <c r="J271" s="154"/>
      <c r="K271" s="154"/>
      <c r="L271" s="154"/>
      <c r="M271" s="154"/>
      <c r="N271" s="24"/>
      <c r="O271" s="154"/>
      <c r="Q271" s="165">
        <v>83346.011607508393</v>
      </c>
      <c r="R271" s="154"/>
      <c r="T271" s="6" t="s">
        <v>852</v>
      </c>
      <c r="V271" s="34"/>
    </row>
    <row r="272" spans="2:22" x14ac:dyDescent="0.2">
      <c r="F272" s="82"/>
      <c r="H272" s="24"/>
      <c r="I272" s="24"/>
      <c r="J272" s="24"/>
      <c r="K272" s="24"/>
      <c r="L272" s="24"/>
      <c r="M272" s="24"/>
      <c r="N272" s="24"/>
      <c r="O272" s="24"/>
      <c r="Q272" s="24"/>
      <c r="R272" s="24"/>
    </row>
    <row r="273" spans="2:22" x14ac:dyDescent="0.2">
      <c r="B273" s="6" t="s">
        <v>102</v>
      </c>
      <c r="D273" s="6" t="s">
        <v>93</v>
      </c>
      <c r="F273" s="77">
        <f t="shared" si="74"/>
        <v>15161911.186281752</v>
      </c>
      <c r="H273" s="102">
        <f>SUM(H264:H271)</f>
        <v>230512.47234000015</v>
      </c>
      <c r="I273" s="102">
        <f t="shared" ref="I273:M273" si="75">SUM(I264:I271)</f>
        <v>4720683.1073235879</v>
      </c>
      <c r="J273" s="102">
        <f t="shared" si="75"/>
        <v>6139551.5241537783</v>
      </c>
      <c r="K273" s="102">
        <f t="shared" si="75"/>
        <v>216778.35000000003</v>
      </c>
      <c r="L273" s="102">
        <f t="shared" si="75"/>
        <v>3142970.2124643875</v>
      </c>
      <c r="M273" s="102">
        <f t="shared" si="75"/>
        <v>351916.52999999915</v>
      </c>
      <c r="N273" s="24"/>
      <c r="O273" s="102">
        <f t="shared" ref="O273" si="76">SUM(O264:O271)</f>
        <v>359498.99</v>
      </c>
      <c r="Q273" s="102">
        <f t="shared" ref="Q273:R273" si="77">SUM(Q264:Q271)</f>
        <v>4720683.1073235879</v>
      </c>
      <c r="R273" s="102">
        <f t="shared" si="77"/>
        <v>216778.35000000003</v>
      </c>
    </row>
    <row r="274" spans="2:22" x14ac:dyDescent="0.2">
      <c r="F274" s="82"/>
      <c r="H274" s="24"/>
      <c r="I274" s="24"/>
      <c r="J274" s="24"/>
      <c r="K274" s="24"/>
      <c r="L274" s="24"/>
      <c r="M274" s="24"/>
      <c r="N274" s="24"/>
      <c r="O274" s="24"/>
      <c r="Q274" s="24"/>
      <c r="R274" s="24"/>
    </row>
    <row r="275" spans="2:22" x14ac:dyDescent="0.2">
      <c r="F275" s="82"/>
      <c r="H275" s="24"/>
      <c r="I275" s="24"/>
      <c r="J275" s="24"/>
      <c r="K275" s="24"/>
      <c r="L275" s="24"/>
      <c r="M275" s="24"/>
      <c r="N275" s="24"/>
      <c r="O275" s="24"/>
      <c r="Q275" s="24"/>
      <c r="R275" s="24"/>
    </row>
    <row r="276" spans="2:22" x14ac:dyDescent="0.2">
      <c r="B276" s="5" t="s">
        <v>105</v>
      </c>
      <c r="F276" s="82"/>
      <c r="H276" s="24"/>
      <c r="I276" s="24"/>
      <c r="J276" s="24"/>
      <c r="K276" s="24"/>
      <c r="L276" s="24"/>
      <c r="M276" s="24"/>
      <c r="N276" s="24"/>
      <c r="O276" s="24"/>
      <c r="Q276" s="24"/>
      <c r="R276" s="24"/>
    </row>
    <row r="277" spans="2:22" x14ac:dyDescent="0.2">
      <c r="B277" s="6" t="s">
        <v>107</v>
      </c>
      <c r="D277" s="6" t="s">
        <v>93</v>
      </c>
      <c r="F277" s="77">
        <f t="shared" ref="F277:F287" si="78">SUM(H277:M277,O277)</f>
        <v>548.47</v>
      </c>
      <c r="H277" s="165">
        <v>548.47</v>
      </c>
      <c r="I277" s="154"/>
      <c r="J277" s="154"/>
      <c r="K277" s="154"/>
      <c r="L277" s="154"/>
      <c r="M277" s="154"/>
      <c r="N277" s="24"/>
      <c r="O277" s="154"/>
      <c r="Q277" s="154"/>
      <c r="R277" s="154"/>
      <c r="T277" s="6" t="s">
        <v>853</v>
      </c>
      <c r="V277" s="34"/>
    </row>
    <row r="278" spans="2:22" x14ac:dyDescent="0.2">
      <c r="B278" s="6" t="s">
        <v>139</v>
      </c>
      <c r="D278" s="6" t="s">
        <v>93</v>
      </c>
      <c r="F278" s="77">
        <f t="shared" si="78"/>
        <v>1324212.0121774287</v>
      </c>
      <c r="H278" s="165">
        <v>33740.30000000001</v>
      </c>
      <c r="I278" s="165">
        <v>688401.51</v>
      </c>
      <c r="J278" s="165">
        <v>515758.06</v>
      </c>
      <c r="K278" s="165">
        <v>423.2</v>
      </c>
      <c r="L278" s="165">
        <v>0</v>
      </c>
      <c r="M278" s="165">
        <v>5229.1389800687584</v>
      </c>
      <c r="N278" s="24"/>
      <c r="O278" s="165">
        <v>80659.803197359972</v>
      </c>
      <c r="Q278" s="165">
        <v>688401.51</v>
      </c>
      <c r="R278" s="165">
        <v>423.2</v>
      </c>
      <c r="T278" s="6" t="s">
        <v>854</v>
      </c>
      <c r="V278" s="34"/>
    </row>
    <row r="279" spans="2:22" x14ac:dyDescent="0.2">
      <c r="B279" s="6" t="s">
        <v>140</v>
      </c>
      <c r="D279" s="6" t="s">
        <v>93</v>
      </c>
      <c r="F279" s="77">
        <f t="shared" si="78"/>
        <v>187812.51820685432</v>
      </c>
      <c r="H279" s="165">
        <v>0</v>
      </c>
      <c r="I279" s="165">
        <v>0</v>
      </c>
      <c r="J279" s="165">
        <v>152855.12</v>
      </c>
      <c r="K279" s="165">
        <v>19702.66</v>
      </c>
      <c r="L279" s="165">
        <v>15239.693502626644</v>
      </c>
      <c r="M279" s="165">
        <v>15.044704227674371</v>
      </c>
      <c r="N279" s="24"/>
      <c r="O279" s="165">
        <v>0</v>
      </c>
      <c r="Q279" s="165">
        <v>0</v>
      </c>
      <c r="R279" s="165">
        <v>19702.66</v>
      </c>
      <c r="T279" s="6" t="s">
        <v>855</v>
      </c>
      <c r="V279" s="34"/>
    </row>
    <row r="280" spans="2:22" x14ac:dyDescent="0.2">
      <c r="B280" s="6" t="s">
        <v>97</v>
      </c>
      <c r="D280" s="6" t="s">
        <v>93</v>
      </c>
      <c r="F280" s="77">
        <f t="shared" si="78"/>
        <v>13363.4</v>
      </c>
      <c r="H280" s="154"/>
      <c r="I280" s="154"/>
      <c r="J280" s="165">
        <v>13363.4</v>
      </c>
      <c r="K280" s="154"/>
      <c r="L280" s="154"/>
      <c r="M280" s="154"/>
      <c r="N280" s="24"/>
      <c r="O280" s="165"/>
      <c r="Q280" s="154"/>
      <c r="R280" s="154"/>
      <c r="T280" s="6" t="s">
        <v>856</v>
      </c>
      <c r="V280" s="167" t="s">
        <v>291</v>
      </c>
    </row>
    <row r="281" spans="2:22" x14ac:dyDescent="0.2">
      <c r="B281" s="6" t="s">
        <v>98</v>
      </c>
      <c r="D281" s="6" t="s">
        <v>93</v>
      </c>
      <c r="F281" s="77">
        <f t="shared" si="78"/>
        <v>234446.17174493967</v>
      </c>
      <c r="H281" s="154"/>
      <c r="I281" s="154"/>
      <c r="J281" s="165">
        <v>234446.17174493967</v>
      </c>
      <c r="K281" s="154"/>
      <c r="L281" s="154"/>
      <c r="M281" s="154"/>
      <c r="N281" s="24"/>
      <c r="O281" s="165"/>
      <c r="Q281" s="154"/>
      <c r="R281" s="154"/>
      <c r="T281" s="6" t="s">
        <v>857</v>
      </c>
      <c r="V281" s="167" t="s">
        <v>888</v>
      </c>
    </row>
    <row r="282" spans="2:22" x14ac:dyDescent="0.2">
      <c r="B282" s="6" t="s">
        <v>99</v>
      </c>
      <c r="D282" s="6" t="s">
        <v>93</v>
      </c>
      <c r="F282" s="77">
        <f t="shared" si="78"/>
        <v>0</v>
      </c>
      <c r="H282" s="154"/>
      <c r="I282" s="154"/>
      <c r="J282" s="154"/>
      <c r="K282" s="154"/>
      <c r="L282" s="154"/>
      <c r="M282" s="154"/>
      <c r="N282" s="24"/>
      <c r="O282" s="165"/>
      <c r="Q282" s="154"/>
      <c r="R282" s="154"/>
      <c r="T282" s="6" t="s">
        <v>858</v>
      </c>
      <c r="V282" s="34"/>
    </row>
    <row r="283" spans="2:22" x14ac:dyDescent="0.2">
      <c r="B283" s="6" t="s">
        <v>100</v>
      </c>
      <c r="D283" s="6" t="s">
        <v>93</v>
      </c>
      <c r="F283" s="77">
        <f t="shared" si="78"/>
        <v>0</v>
      </c>
      <c r="H283" s="154"/>
      <c r="I283" s="154"/>
      <c r="J283" s="154"/>
      <c r="K283" s="154"/>
      <c r="L283" s="154"/>
      <c r="M283" s="154"/>
      <c r="N283" s="24"/>
      <c r="O283" s="165"/>
      <c r="Q283" s="154"/>
      <c r="R283" s="154"/>
      <c r="T283" s="6" t="s">
        <v>859</v>
      </c>
      <c r="V283" s="34"/>
    </row>
    <row r="284" spans="2:22" x14ac:dyDescent="0.2">
      <c r="B284" s="6" t="s">
        <v>101</v>
      </c>
      <c r="D284" s="6" t="s">
        <v>93</v>
      </c>
      <c r="F284" s="77">
        <f t="shared" si="78"/>
        <v>0</v>
      </c>
      <c r="H284" s="154"/>
      <c r="I284" s="154"/>
      <c r="J284" s="154"/>
      <c r="K284" s="154"/>
      <c r="L284" s="154"/>
      <c r="M284" s="154"/>
      <c r="N284" s="24"/>
      <c r="O284" s="165"/>
      <c r="Q284" s="154"/>
      <c r="R284" s="154"/>
      <c r="T284" s="6" t="s">
        <v>860</v>
      </c>
      <c r="V284" s="34"/>
    </row>
    <row r="285" spans="2:22" x14ac:dyDescent="0.2">
      <c r="B285" s="6" t="s">
        <v>110</v>
      </c>
      <c r="D285" s="6" t="s">
        <v>93</v>
      </c>
      <c r="F285" s="77">
        <f t="shared" si="78"/>
        <v>0</v>
      </c>
      <c r="H285" s="154"/>
      <c r="I285" s="154"/>
      <c r="J285" s="154"/>
      <c r="K285" s="154"/>
      <c r="L285" s="154"/>
      <c r="M285" s="154"/>
      <c r="N285" s="24"/>
      <c r="O285" s="165"/>
      <c r="Q285" s="154"/>
      <c r="R285" s="154"/>
      <c r="T285" s="6" t="s">
        <v>861</v>
      </c>
    </row>
    <row r="286" spans="2:22" x14ac:dyDescent="0.2">
      <c r="F286" s="82"/>
      <c r="H286" s="24"/>
      <c r="I286" s="24"/>
      <c r="J286" s="24"/>
      <c r="K286" s="24"/>
      <c r="L286" s="24"/>
      <c r="M286" s="24"/>
      <c r="N286" s="24"/>
      <c r="O286" s="85"/>
      <c r="Q286" s="24"/>
      <c r="R286" s="24"/>
    </row>
    <row r="287" spans="2:22" x14ac:dyDescent="0.2">
      <c r="B287" s="6" t="s">
        <v>102</v>
      </c>
      <c r="D287" s="6" t="s">
        <v>93</v>
      </c>
      <c r="F287" s="77">
        <f t="shared" si="78"/>
        <v>1760382.5721292228</v>
      </c>
      <c r="H287" s="102">
        <f>SUM(H277:H285)</f>
        <v>34288.770000000011</v>
      </c>
      <c r="I287" s="102">
        <f t="shared" ref="I287:M287" si="79">SUM(I277:I285)</f>
        <v>688401.51</v>
      </c>
      <c r="J287" s="102">
        <f t="shared" si="79"/>
        <v>916422.7517449396</v>
      </c>
      <c r="K287" s="102">
        <f t="shared" si="79"/>
        <v>20125.86</v>
      </c>
      <c r="L287" s="102">
        <f t="shared" si="79"/>
        <v>15239.693502626644</v>
      </c>
      <c r="M287" s="102">
        <f t="shared" si="79"/>
        <v>5244.1836842964331</v>
      </c>
      <c r="N287" s="24"/>
      <c r="O287" s="102">
        <f t="shared" ref="O287" si="80">SUM(O277:O285)</f>
        <v>80659.803197359972</v>
      </c>
      <c r="Q287" s="102">
        <f t="shared" ref="Q287:R287" si="81">SUM(Q277:Q285)</f>
        <v>688401.51</v>
      </c>
      <c r="R287" s="102">
        <f t="shared" si="81"/>
        <v>20125.86</v>
      </c>
    </row>
    <row r="288" spans="2:22" x14ac:dyDescent="0.2">
      <c r="F288" s="82"/>
      <c r="H288" s="24"/>
      <c r="I288" s="24"/>
      <c r="J288" s="24"/>
      <c r="K288" s="24"/>
      <c r="L288" s="24"/>
      <c r="M288" s="24"/>
      <c r="N288" s="24"/>
      <c r="O288" s="24"/>
      <c r="Q288" s="24"/>
      <c r="R288" s="24"/>
    </row>
    <row r="289" spans="2:20" x14ac:dyDescent="0.2">
      <c r="B289" s="5" t="s">
        <v>111</v>
      </c>
      <c r="F289" s="82"/>
      <c r="H289" s="24"/>
      <c r="I289" s="24"/>
      <c r="J289" s="24"/>
      <c r="K289" s="24"/>
      <c r="L289" s="24"/>
      <c r="M289" s="24"/>
      <c r="N289" s="24"/>
      <c r="O289" s="24"/>
      <c r="Q289" s="24"/>
      <c r="R289" s="24"/>
    </row>
    <row r="290" spans="2:20" x14ac:dyDescent="0.2">
      <c r="B290" s="6" t="s">
        <v>112</v>
      </c>
      <c r="D290" s="6" t="s">
        <v>93</v>
      </c>
      <c r="F290" s="77">
        <f t="shared" ref="F290" si="82">SUM(H290:M290,O290)</f>
        <v>0</v>
      </c>
      <c r="H290" s="165">
        <v>0</v>
      </c>
      <c r="I290" s="154"/>
      <c r="J290" s="154"/>
      <c r="K290" s="154"/>
      <c r="L290" s="165">
        <v>0</v>
      </c>
      <c r="M290" s="165">
        <v>0</v>
      </c>
      <c r="N290" s="24"/>
      <c r="O290" s="165">
        <v>0</v>
      </c>
      <c r="Q290" s="154"/>
      <c r="R290" s="154"/>
      <c r="T290" s="6" t="s">
        <v>862</v>
      </c>
    </row>
    <row r="291" spans="2:20" x14ac:dyDescent="0.2">
      <c r="F291" s="82"/>
      <c r="H291" s="24"/>
      <c r="I291" s="24"/>
      <c r="J291" s="24"/>
      <c r="K291" s="24"/>
      <c r="L291" s="24"/>
      <c r="M291" s="24"/>
      <c r="N291" s="24"/>
      <c r="O291" s="85"/>
      <c r="Q291" s="24"/>
      <c r="R291" s="24"/>
    </row>
    <row r="292" spans="2:20" x14ac:dyDescent="0.2">
      <c r="B292" s="5" t="s">
        <v>113</v>
      </c>
      <c r="F292" s="82"/>
      <c r="H292" s="24"/>
      <c r="I292" s="24"/>
      <c r="J292" s="24"/>
      <c r="K292" s="24"/>
      <c r="L292" s="24"/>
      <c r="M292" s="24"/>
      <c r="N292" s="24"/>
      <c r="O292" s="85"/>
      <c r="Q292" s="24"/>
      <c r="R292" s="24"/>
    </row>
    <row r="293" spans="2:20" x14ac:dyDescent="0.2">
      <c r="B293" s="6" t="s">
        <v>323</v>
      </c>
      <c r="D293" s="6" t="s">
        <v>93</v>
      </c>
      <c r="F293" s="77">
        <f t="shared" ref="F293" si="83">SUM(H293:M293,O293)</f>
        <v>61443.744230066171</v>
      </c>
      <c r="H293" s="165">
        <v>0</v>
      </c>
      <c r="I293" s="165">
        <v>0</v>
      </c>
      <c r="J293" s="165">
        <v>32734.174230066103</v>
      </c>
      <c r="K293" s="165">
        <v>15.680000000000001</v>
      </c>
      <c r="L293" s="165">
        <v>28693.890000000069</v>
      </c>
      <c r="M293" s="165">
        <v>0</v>
      </c>
      <c r="N293" s="24"/>
      <c r="O293" s="165">
        <v>0</v>
      </c>
      <c r="Q293" s="154">
        <v>0</v>
      </c>
      <c r="R293" s="165">
        <v>15.680000000000001</v>
      </c>
      <c r="T293" s="6" t="s">
        <v>863</v>
      </c>
    </row>
    <row r="294" spans="2:20" x14ac:dyDescent="0.2">
      <c r="O294" s="82"/>
    </row>
    <row r="295" spans="2:20" x14ac:dyDescent="0.2">
      <c r="O295" s="82"/>
    </row>
    <row r="296" spans="2:20" x14ac:dyDescent="0.2">
      <c r="O296" s="82"/>
    </row>
    <row r="297" spans="2:20" x14ac:dyDescent="0.2">
      <c r="O297" s="82"/>
    </row>
    <row r="298" spans="2:20" x14ac:dyDescent="0.2">
      <c r="O298" s="8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E1FFE1"/>
  </sheetPr>
  <dimension ref="A2:V124"/>
  <sheetViews>
    <sheetView showGridLines="0" zoomScale="85" zoomScaleNormal="85" workbookViewId="0">
      <pane xSplit="4" ySplit="12" topLeftCell="E13" activePane="bottomRight" state="frozen"/>
      <selection activeCell="R6" sqref="R6"/>
      <selection pane="topRight" activeCell="R6" sqref="R6"/>
      <selection pane="bottomLeft" activeCell="R6" sqref="R6"/>
      <selection pane="bottomRight" activeCell="E13" sqref="E13"/>
    </sheetView>
  </sheetViews>
  <sheetFormatPr defaultRowHeight="12.75" x14ac:dyDescent="0.2"/>
  <cols>
    <col min="1" max="1" width="2.7109375" style="72" customWidth="1"/>
    <col min="2" max="2" width="66" style="6" customWidth="1"/>
    <col min="3" max="3" width="2.7109375" style="72" customWidth="1"/>
    <col min="4" max="4" width="21" style="6" customWidth="1"/>
    <col min="5" max="5" width="2.7109375" style="6" customWidth="1"/>
    <col min="6" max="6" width="16.5703125" style="6" bestFit="1" customWidth="1"/>
    <col min="7" max="7" width="2.7109375" style="6" customWidth="1"/>
    <col min="8" max="8" width="12.5703125" style="6" customWidth="1"/>
    <col min="9" max="10" width="14" style="6" bestFit="1" customWidth="1"/>
    <col min="11" max="11" width="12.5703125" style="6" customWidth="1"/>
    <col min="12" max="12" width="14" style="6" bestFit="1" customWidth="1"/>
    <col min="13" max="13" width="12.5703125" style="6" customWidth="1"/>
    <col min="14" max="14" width="2.7109375" style="6" customWidth="1"/>
    <col min="15" max="15" width="12.5703125" style="6" customWidth="1"/>
    <col min="16" max="16" width="2.7109375" style="6" customWidth="1"/>
    <col min="17" max="17" width="14" style="133" bestFit="1" customWidth="1"/>
    <col min="18" max="18" width="14" style="133" customWidth="1"/>
    <col min="19" max="19" width="2.7109375" style="133" customWidth="1"/>
    <col min="20" max="20" width="17.140625" style="6" customWidth="1"/>
    <col min="21" max="21" width="2.7109375" style="6" customWidth="1"/>
    <col min="22" max="22" width="13.7109375" style="6" customWidth="1"/>
    <col min="23" max="23" width="2.7109375" style="6" customWidth="1"/>
    <col min="24" max="38" width="13.7109375" style="6" customWidth="1"/>
    <col min="39" max="16384" width="9.140625" style="6"/>
  </cols>
  <sheetData>
    <row r="2" spans="1:22" s="23" customFormat="1" ht="18" x14ac:dyDescent="0.2">
      <c r="A2" s="74"/>
      <c r="B2" s="23" t="s">
        <v>142</v>
      </c>
      <c r="C2" s="74"/>
      <c r="Q2" s="126"/>
      <c r="R2" s="126"/>
      <c r="S2" s="126"/>
    </row>
    <row r="4" spans="1:22" x14ac:dyDescent="0.2">
      <c r="B4" s="33" t="s">
        <v>26</v>
      </c>
      <c r="H4" s="105"/>
      <c r="I4" s="105"/>
      <c r="J4" s="105"/>
      <c r="K4" s="105"/>
      <c r="L4" s="105"/>
      <c r="M4" s="105"/>
      <c r="N4" s="105"/>
      <c r="O4" s="105"/>
      <c r="P4" s="105"/>
      <c r="Q4" s="105"/>
      <c r="R4" s="105"/>
    </row>
    <row r="5" spans="1:22" ht="25.5" x14ac:dyDescent="0.2">
      <c r="B5" s="49" t="s">
        <v>325</v>
      </c>
      <c r="H5" s="105"/>
      <c r="I5" s="105"/>
      <c r="J5" s="105"/>
      <c r="K5" s="105"/>
      <c r="L5" s="105"/>
      <c r="M5" s="105"/>
      <c r="N5" s="105"/>
      <c r="O5" s="105"/>
      <c r="P5" s="105"/>
      <c r="Q5" s="105"/>
      <c r="R5" s="105"/>
    </row>
    <row r="6" spans="1:22" x14ac:dyDescent="0.2">
      <c r="B6" s="28"/>
      <c r="H6" s="105"/>
      <c r="I6" s="105"/>
      <c r="J6" s="105"/>
      <c r="K6" s="105"/>
      <c r="L6" s="105"/>
      <c r="M6" s="105"/>
      <c r="N6" s="105"/>
      <c r="O6" s="105"/>
      <c r="P6" s="105"/>
      <c r="Q6" s="105"/>
      <c r="R6" s="105"/>
    </row>
    <row r="7" spans="1:22" x14ac:dyDescent="0.2">
      <c r="B7" s="34" t="s">
        <v>27</v>
      </c>
      <c r="H7" s="105"/>
      <c r="I7" s="105"/>
      <c r="J7" s="105"/>
      <c r="K7" s="105"/>
      <c r="L7" s="105"/>
      <c r="M7" s="105"/>
      <c r="N7" s="105"/>
      <c r="O7" s="105"/>
      <c r="P7" s="105"/>
      <c r="Q7" s="105"/>
      <c r="R7" s="105"/>
    </row>
    <row r="8" spans="1:22" s="133" customFormat="1" x14ac:dyDescent="0.2">
      <c r="B8" s="159" t="s">
        <v>368</v>
      </c>
    </row>
    <row r="9" spans="1:22" s="133" customFormat="1" x14ac:dyDescent="0.2">
      <c r="B9" s="159" t="s">
        <v>345</v>
      </c>
      <c r="H9" s="32"/>
    </row>
    <row r="11" spans="1:22" s="12" customFormat="1" x14ac:dyDescent="0.2">
      <c r="A11" s="73"/>
      <c r="B11" s="12" t="s">
        <v>42</v>
      </c>
      <c r="C11" s="73"/>
      <c r="D11" s="12" t="s">
        <v>25</v>
      </c>
      <c r="F11" s="73" t="s">
        <v>211</v>
      </c>
      <c r="H11" s="12" t="s">
        <v>119</v>
      </c>
      <c r="I11" s="12" t="s">
        <v>73</v>
      </c>
      <c r="J11" s="12" t="s">
        <v>74</v>
      </c>
      <c r="K11" s="12" t="s">
        <v>75</v>
      </c>
      <c r="L11" s="12" t="s">
        <v>76</v>
      </c>
      <c r="M11" s="12" t="s">
        <v>77</v>
      </c>
      <c r="O11" s="12" t="s">
        <v>72</v>
      </c>
      <c r="Q11" s="125" t="s">
        <v>344</v>
      </c>
      <c r="R11" s="125" t="s">
        <v>864</v>
      </c>
      <c r="S11" s="125"/>
      <c r="T11" s="12" t="s">
        <v>43</v>
      </c>
      <c r="V11" s="12" t="s">
        <v>44</v>
      </c>
    </row>
    <row r="14" spans="1:22" s="73" customFormat="1" x14ac:dyDescent="0.2">
      <c r="B14" s="73" t="s">
        <v>188</v>
      </c>
      <c r="Q14" s="125"/>
      <c r="R14" s="125"/>
      <c r="S14" s="125"/>
    </row>
    <row r="15" spans="1:22" s="82" customFormat="1" x14ac:dyDescent="0.2">
      <c r="Q15" s="133"/>
      <c r="R15" s="133"/>
      <c r="S15" s="133"/>
    </row>
    <row r="16" spans="1:22" s="82" customFormat="1" x14ac:dyDescent="0.2">
      <c r="B16" s="84" t="s">
        <v>122</v>
      </c>
      <c r="Q16" s="133"/>
      <c r="R16" s="133"/>
      <c r="S16" s="133"/>
    </row>
    <row r="17" spans="2:20" s="82" customFormat="1" x14ac:dyDescent="0.2">
      <c r="B17" s="82" t="s">
        <v>123</v>
      </c>
      <c r="D17" s="82" t="s">
        <v>174</v>
      </c>
      <c r="F17" s="77">
        <f>SUM(H17,J17,L17:R17)</f>
        <v>24689506.045458913</v>
      </c>
      <c r="H17" s="75">
        <v>429323.27949466632</v>
      </c>
      <c r="I17" s="75">
        <v>6428186.3748099022</v>
      </c>
      <c r="J17" s="75">
        <v>5287210.8867639424</v>
      </c>
      <c r="K17" s="75">
        <v>438566.97112360713</v>
      </c>
      <c r="L17" s="75">
        <v>11245945.222353334</v>
      </c>
      <c r="M17" s="75">
        <v>135935.80919585549</v>
      </c>
      <c r="O17" s="75">
        <v>724337.50171761017</v>
      </c>
      <c r="Q17" s="75">
        <v>6428186.3748099022</v>
      </c>
      <c r="R17" s="165">
        <v>438566.97112360713</v>
      </c>
      <c r="S17" s="133"/>
      <c r="T17" s="133" t="s">
        <v>741</v>
      </c>
    </row>
    <row r="18" spans="2:20" s="82" customFormat="1" x14ac:dyDescent="0.2">
      <c r="B18" s="82" t="s">
        <v>124</v>
      </c>
      <c r="D18" s="82" t="s">
        <v>174</v>
      </c>
      <c r="F18" s="77">
        <f>SUM(H18,J18,L18:R18)</f>
        <v>452111970.55460608</v>
      </c>
      <c r="H18" s="75">
        <v>8157142.3103986634</v>
      </c>
      <c r="I18" s="75">
        <v>120068367.24379456</v>
      </c>
      <c r="J18" s="75">
        <v>77611609.26043345</v>
      </c>
      <c r="K18" s="75">
        <v>7455638.5091013219</v>
      </c>
      <c r="L18" s="75">
        <v>224918904.44706681</v>
      </c>
      <c r="M18" s="75">
        <v>2310908.7563295439</v>
      </c>
      <c r="O18" s="75">
        <v>11589400.027481763</v>
      </c>
      <c r="Q18" s="75">
        <v>120068367.24379456</v>
      </c>
      <c r="R18" s="165">
        <v>7455638.5091013219</v>
      </c>
      <c r="S18" s="133"/>
      <c r="T18" s="133" t="s">
        <v>742</v>
      </c>
    </row>
    <row r="19" spans="2:20" s="82" customFormat="1" x14ac:dyDescent="0.2">
      <c r="Q19" s="133"/>
      <c r="R19" s="85"/>
      <c r="S19" s="133"/>
      <c r="T19" s="133"/>
    </row>
    <row r="20" spans="2:20" s="82" customFormat="1" x14ac:dyDescent="0.2">
      <c r="B20" s="87" t="s">
        <v>363</v>
      </c>
      <c r="Q20" s="133"/>
      <c r="R20" s="85"/>
      <c r="S20" s="133"/>
      <c r="T20" s="133"/>
    </row>
    <row r="21" spans="2:20" s="82" customFormat="1" x14ac:dyDescent="0.2">
      <c r="B21" s="82" t="s">
        <v>126</v>
      </c>
      <c r="D21" s="82" t="s">
        <v>174</v>
      </c>
      <c r="F21" s="77">
        <f>SUM(H21,J21,L21:R21)</f>
        <v>22421011.078307841</v>
      </c>
      <c r="H21" s="75">
        <v>467856.31910691445</v>
      </c>
      <c r="I21" s="75">
        <v>5512854.8627965366</v>
      </c>
      <c r="J21" s="75">
        <v>8566102.5682662055</v>
      </c>
      <c r="K21" s="75">
        <v>164448.60996702025</v>
      </c>
      <c r="L21" s="75">
        <v>7438154.02218311</v>
      </c>
      <c r="M21" s="75">
        <v>12897.180300588363</v>
      </c>
      <c r="O21" s="75">
        <v>258697.51568746741</v>
      </c>
      <c r="Q21" s="75">
        <v>5512854.8627965366</v>
      </c>
      <c r="R21" s="165">
        <v>164448.60996702025</v>
      </c>
      <c r="S21" s="133"/>
      <c r="T21" s="133" t="s">
        <v>743</v>
      </c>
    </row>
    <row r="22" spans="2:20" s="82" customFormat="1" x14ac:dyDescent="0.2">
      <c r="B22" s="82" t="s">
        <v>127</v>
      </c>
      <c r="D22" s="82" t="s">
        <v>174</v>
      </c>
      <c r="F22" s="77">
        <f>SUM(H22,J22,L22:R22)</f>
        <v>845423394.71598864</v>
      </c>
      <c r="H22" s="75">
        <v>17551079.075484581</v>
      </c>
      <c r="I22" s="75">
        <v>210037985.52819759</v>
      </c>
      <c r="J22" s="75">
        <v>326094264.27864426</v>
      </c>
      <c r="K22" s="75">
        <v>5960920.4145875126</v>
      </c>
      <c r="L22" s="75">
        <v>275304604.67026502</v>
      </c>
      <c r="M22" s="75">
        <v>842311.66175420035</v>
      </c>
      <c r="O22" s="75">
        <v>9632229.0870555565</v>
      </c>
      <c r="Q22" s="75">
        <v>210037985.52819759</v>
      </c>
      <c r="R22" s="165">
        <v>5960920.4145875126</v>
      </c>
      <c r="S22" s="133"/>
      <c r="T22" s="133" t="s">
        <v>744</v>
      </c>
    </row>
    <row r="23" spans="2:20" s="82" customFormat="1" x14ac:dyDescent="0.2">
      <c r="Q23" s="133"/>
      <c r="R23" s="85"/>
      <c r="S23" s="133"/>
      <c r="T23" s="133"/>
    </row>
    <row r="24" spans="2:20" s="82" customFormat="1" x14ac:dyDescent="0.2">
      <c r="B24" s="87" t="s">
        <v>128</v>
      </c>
      <c r="Q24" s="133"/>
      <c r="R24" s="85"/>
      <c r="S24" s="133"/>
      <c r="T24" s="133"/>
    </row>
    <row r="25" spans="2:20" s="82" customFormat="1" x14ac:dyDescent="0.2">
      <c r="B25" s="82" t="s">
        <v>129</v>
      </c>
      <c r="D25" s="82" t="s">
        <v>174</v>
      </c>
      <c r="F25" s="77">
        <f>SUM(H25:M25,O25)</f>
        <v>0</v>
      </c>
      <c r="H25" s="75"/>
      <c r="I25" s="75"/>
      <c r="J25" s="75"/>
      <c r="K25" s="75"/>
      <c r="L25" s="75"/>
      <c r="M25" s="75"/>
      <c r="O25" s="75"/>
      <c r="Q25" s="75"/>
      <c r="R25" s="165"/>
      <c r="S25" s="133"/>
      <c r="T25" s="133" t="s">
        <v>364</v>
      </c>
    </row>
    <row r="26" spans="2:20" s="82" customFormat="1" x14ac:dyDescent="0.2">
      <c r="B26" s="82" t="s">
        <v>130</v>
      </c>
      <c r="D26" s="82" t="s">
        <v>174</v>
      </c>
      <c r="F26" s="77">
        <f>SUM(H26:M26,O26)</f>
        <v>0</v>
      </c>
      <c r="H26" s="75"/>
      <c r="I26" s="75"/>
      <c r="J26" s="75"/>
      <c r="K26" s="75"/>
      <c r="L26" s="75"/>
      <c r="M26" s="75"/>
      <c r="O26" s="75"/>
      <c r="Q26" s="75"/>
      <c r="R26" s="165"/>
      <c r="S26" s="133"/>
      <c r="T26" s="133" t="s">
        <v>364</v>
      </c>
    </row>
    <row r="27" spans="2:20" s="82" customFormat="1" x14ac:dyDescent="0.2">
      <c r="Q27" s="133"/>
      <c r="R27" s="85"/>
      <c r="S27" s="133"/>
      <c r="T27" s="133"/>
    </row>
    <row r="28" spans="2:20" s="82" customFormat="1" x14ac:dyDescent="0.2">
      <c r="B28" s="87" t="s">
        <v>131</v>
      </c>
      <c r="Q28" s="133"/>
      <c r="R28" s="85"/>
      <c r="S28" s="133"/>
      <c r="T28" s="133"/>
    </row>
    <row r="29" spans="2:20" s="82" customFormat="1" x14ac:dyDescent="0.2">
      <c r="B29" s="82" t="s">
        <v>132</v>
      </c>
      <c r="D29" s="82" t="s">
        <v>174</v>
      </c>
      <c r="F29" s="77">
        <f>SUM(H29:M29,O29)</f>
        <v>0</v>
      </c>
      <c r="H29" s="75"/>
      <c r="I29" s="75"/>
      <c r="J29" s="75"/>
      <c r="K29" s="75"/>
      <c r="L29" s="75"/>
      <c r="M29" s="75"/>
      <c r="O29" s="75"/>
      <c r="Q29" s="75"/>
      <c r="R29" s="165"/>
      <c r="S29" s="133"/>
      <c r="T29" s="133" t="s">
        <v>745</v>
      </c>
    </row>
    <row r="30" spans="2:20" s="82" customFormat="1" x14ac:dyDescent="0.2">
      <c r="B30" s="82" t="s">
        <v>133</v>
      </c>
      <c r="D30" s="82" t="s">
        <v>174</v>
      </c>
      <c r="F30" s="77">
        <f>SUM(H30:M30,O30)</f>
        <v>0</v>
      </c>
      <c r="H30" s="75"/>
      <c r="I30" s="75"/>
      <c r="J30" s="75"/>
      <c r="K30" s="75"/>
      <c r="L30" s="75"/>
      <c r="M30" s="75"/>
      <c r="O30" s="75"/>
      <c r="Q30" s="75"/>
      <c r="R30" s="165"/>
      <c r="S30" s="133"/>
      <c r="T30" s="133" t="s">
        <v>746</v>
      </c>
    </row>
    <row r="31" spans="2:20" s="82" customFormat="1" x14ac:dyDescent="0.2">
      <c r="Q31" s="133"/>
      <c r="R31" s="85"/>
      <c r="S31" s="133"/>
    </row>
    <row r="32" spans="2:20" s="73" customFormat="1" x14ac:dyDescent="0.2">
      <c r="B32" s="73" t="s">
        <v>189</v>
      </c>
      <c r="Q32" s="125"/>
      <c r="R32" s="168"/>
      <c r="S32" s="125"/>
    </row>
    <row r="33" spans="2:20" s="82" customFormat="1" x14ac:dyDescent="0.2">
      <c r="Q33" s="133"/>
      <c r="R33" s="85"/>
      <c r="S33" s="133"/>
    </row>
    <row r="34" spans="2:20" s="82" customFormat="1" x14ac:dyDescent="0.2">
      <c r="B34" s="84" t="s">
        <v>122</v>
      </c>
      <c r="Q34" s="133"/>
      <c r="R34" s="85"/>
      <c r="S34" s="133"/>
    </row>
    <row r="35" spans="2:20" s="82" customFormat="1" x14ac:dyDescent="0.2">
      <c r="B35" s="82" t="s">
        <v>123</v>
      </c>
      <c r="D35" s="82" t="s">
        <v>176</v>
      </c>
      <c r="F35" s="77">
        <f>SUM(H35:M35,O35)</f>
        <v>24887022.093822587</v>
      </c>
      <c r="H35" s="75">
        <v>432757.86573062366</v>
      </c>
      <c r="I35" s="75">
        <v>6479611.8658083808</v>
      </c>
      <c r="J35" s="75">
        <v>5329508.5738580544</v>
      </c>
      <c r="K35" s="75">
        <v>442075.50689259596</v>
      </c>
      <c r="L35" s="75">
        <v>11335912.78413216</v>
      </c>
      <c r="M35" s="75">
        <v>137023.29566942234</v>
      </c>
      <c r="O35" s="75">
        <v>730132.20173135097</v>
      </c>
      <c r="Q35" s="75">
        <v>6479611.8658083826</v>
      </c>
      <c r="R35" s="165">
        <v>442075.50689259596</v>
      </c>
      <c r="S35" s="133"/>
      <c r="T35" s="133" t="s">
        <v>747</v>
      </c>
    </row>
    <row r="36" spans="2:20" s="82" customFormat="1" x14ac:dyDescent="0.2">
      <c r="B36" s="82" t="s">
        <v>124</v>
      </c>
      <c r="D36" s="82" t="s">
        <v>176</v>
      </c>
      <c r="F36" s="77">
        <f>SUM(H36:M36,O36)</f>
        <v>430841844.22522038</v>
      </c>
      <c r="H36" s="75">
        <v>7789641.5831512287</v>
      </c>
      <c r="I36" s="75">
        <v>114549302.31593657</v>
      </c>
      <c r="J36" s="75">
        <v>72902993.560658872</v>
      </c>
      <c r="K36" s="75">
        <v>7073208.1102815364</v>
      </c>
      <c r="L36" s="75">
        <v>215382342.8985112</v>
      </c>
      <c r="M36" s="75">
        <v>2192372.7307107579</v>
      </c>
      <c r="O36" s="75">
        <v>10951983.025970267</v>
      </c>
      <c r="Q36" s="75">
        <v>114549302.31593655</v>
      </c>
      <c r="R36" s="165">
        <v>7073208.1102815364</v>
      </c>
      <c r="S36" s="133"/>
      <c r="T36" s="133" t="s">
        <v>748</v>
      </c>
    </row>
    <row r="37" spans="2:20" s="82" customFormat="1" x14ac:dyDescent="0.2">
      <c r="Q37" s="133"/>
      <c r="R37" s="85"/>
      <c r="S37" s="133"/>
      <c r="T37" s="133"/>
    </row>
    <row r="38" spans="2:20" s="82" customFormat="1" x14ac:dyDescent="0.2">
      <c r="B38" s="87" t="s">
        <v>363</v>
      </c>
      <c r="Q38" s="133"/>
      <c r="R38" s="85"/>
      <c r="S38" s="133"/>
      <c r="T38" s="133"/>
    </row>
    <row r="39" spans="2:20" s="82" customFormat="1" x14ac:dyDescent="0.2">
      <c r="B39" s="82" t="s">
        <v>126</v>
      </c>
      <c r="D39" s="82" t="s">
        <v>176</v>
      </c>
      <c r="F39" s="77">
        <f>SUM(H39:M39,O39)</f>
        <v>25162085.564722672</v>
      </c>
      <c r="H39" s="75">
        <v>527353.93503066537</v>
      </c>
      <c r="I39" s="75">
        <v>6365718.4621973457</v>
      </c>
      <c r="J39" s="75">
        <v>9578860.9952839613</v>
      </c>
      <c r="K39" s="75">
        <v>181927.41052573081</v>
      </c>
      <c r="L39" s="75">
        <v>8177573.5253756177</v>
      </c>
      <c r="M39" s="75">
        <v>28626.72315117254</v>
      </c>
      <c r="O39" s="75">
        <v>302024.51315817714</v>
      </c>
      <c r="Q39" s="75">
        <v>6365718.4621973457</v>
      </c>
      <c r="R39" s="165">
        <v>181927.41052573081</v>
      </c>
      <c r="S39" s="133"/>
      <c r="T39" s="133" t="s">
        <v>749</v>
      </c>
    </row>
    <row r="40" spans="2:20" s="82" customFormat="1" x14ac:dyDescent="0.2">
      <c r="B40" s="82" t="s">
        <v>127</v>
      </c>
      <c r="D40" s="82" t="s">
        <v>176</v>
      </c>
      <c r="F40" s="77">
        <f>SUM(H40:M40,O40)</f>
        <v>924542830.7124629</v>
      </c>
      <c r="H40" s="75">
        <v>19573162.773057796</v>
      </c>
      <c r="I40" s="75">
        <v>237494887.58074588</v>
      </c>
      <c r="J40" s="75">
        <v>350205786.09901792</v>
      </c>
      <c r="K40" s="75">
        <v>6459528.8173784828</v>
      </c>
      <c r="L40" s="75">
        <v>297931725.05103475</v>
      </c>
      <c r="M40" s="75">
        <v>1316171.364196344</v>
      </c>
      <c r="O40" s="75">
        <v>11561569.027031682</v>
      </c>
      <c r="Q40" s="75">
        <v>237494887.58074588</v>
      </c>
      <c r="R40" s="165">
        <v>6459528.8173784828</v>
      </c>
      <c r="S40" s="133"/>
      <c r="T40" s="133" t="s">
        <v>750</v>
      </c>
    </row>
    <row r="41" spans="2:20" s="82" customFormat="1" x14ac:dyDescent="0.2">
      <c r="Q41" s="133"/>
      <c r="R41" s="85"/>
      <c r="S41" s="133"/>
      <c r="T41" s="133"/>
    </row>
    <row r="42" spans="2:20" s="82" customFormat="1" x14ac:dyDescent="0.2">
      <c r="B42" s="87" t="s">
        <v>128</v>
      </c>
      <c r="Q42" s="133"/>
      <c r="R42" s="85"/>
      <c r="S42" s="133"/>
      <c r="T42" s="133"/>
    </row>
    <row r="43" spans="2:20" s="82" customFormat="1" x14ac:dyDescent="0.2">
      <c r="B43" s="82" t="s">
        <v>129</v>
      </c>
      <c r="D43" s="82" t="s">
        <v>176</v>
      </c>
      <c r="F43" s="77">
        <f>SUM(H43:M43,O43)</f>
        <v>0</v>
      </c>
      <c r="H43" s="75"/>
      <c r="I43" s="75"/>
      <c r="J43" s="75"/>
      <c r="K43" s="75"/>
      <c r="L43" s="75"/>
      <c r="M43" s="75"/>
      <c r="O43" s="75"/>
      <c r="Q43" s="75"/>
      <c r="R43" s="165"/>
      <c r="S43" s="133"/>
      <c r="T43" s="133" t="s">
        <v>364</v>
      </c>
    </row>
    <row r="44" spans="2:20" s="82" customFormat="1" x14ac:dyDescent="0.2">
      <c r="B44" s="82" t="s">
        <v>130</v>
      </c>
      <c r="D44" s="82" t="s">
        <v>176</v>
      </c>
      <c r="F44" s="77">
        <f>SUM(H44:M44,O44)</f>
        <v>0</v>
      </c>
      <c r="H44" s="75"/>
      <c r="I44" s="75"/>
      <c r="J44" s="75"/>
      <c r="K44" s="75"/>
      <c r="L44" s="75"/>
      <c r="M44" s="75"/>
      <c r="O44" s="75"/>
      <c r="Q44" s="75"/>
      <c r="R44" s="165"/>
      <c r="S44" s="133"/>
      <c r="T44" s="133" t="s">
        <v>364</v>
      </c>
    </row>
    <row r="45" spans="2:20" s="82" customFormat="1" x14ac:dyDescent="0.2">
      <c r="Q45" s="133"/>
      <c r="R45" s="85"/>
      <c r="S45" s="133"/>
      <c r="T45" s="133"/>
    </row>
    <row r="46" spans="2:20" s="82" customFormat="1" x14ac:dyDescent="0.2">
      <c r="B46" s="87" t="s">
        <v>131</v>
      </c>
      <c r="Q46" s="133"/>
      <c r="R46" s="85"/>
      <c r="S46" s="133"/>
      <c r="T46" s="133"/>
    </row>
    <row r="47" spans="2:20" s="82" customFormat="1" x14ac:dyDescent="0.2">
      <c r="B47" s="82" t="s">
        <v>132</v>
      </c>
      <c r="D47" s="82" t="s">
        <v>176</v>
      </c>
      <c r="F47" s="77">
        <f>SUM(H47:M47,O47)</f>
        <v>0</v>
      </c>
      <c r="H47" s="75"/>
      <c r="I47" s="75"/>
      <c r="J47" s="75"/>
      <c r="K47" s="75"/>
      <c r="L47" s="75"/>
      <c r="M47" s="75"/>
      <c r="O47" s="75"/>
      <c r="Q47" s="75"/>
      <c r="R47" s="165"/>
      <c r="S47" s="133"/>
      <c r="T47" s="133" t="s">
        <v>751</v>
      </c>
    </row>
    <row r="48" spans="2:20" s="82" customFormat="1" x14ac:dyDescent="0.2">
      <c r="B48" s="82" t="s">
        <v>133</v>
      </c>
      <c r="D48" s="82" t="s">
        <v>176</v>
      </c>
      <c r="F48" s="77">
        <f>SUM(H48:M48,O48)</f>
        <v>0</v>
      </c>
      <c r="H48" s="75"/>
      <c r="I48" s="75"/>
      <c r="J48" s="75"/>
      <c r="K48" s="75"/>
      <c r="L48" s="75"/>
      <c r="M48" s="75"/>
      <c r="O48" s="75"/>
      <c r="Q48" s="75"/>
      <c r="R48" s="165"/>
      <c r="S48" s="133"/>
      <c r="T48" s="133" t="s">
        <v>752</v>
      </c>
    </row>
    <row r="49" spans="2:20" s="82" customFormat="1" x14ac:dyDescent="0.2">
      <c r="Q49" s="133"/>
      <c r="R49" s="85"/>
      <c r="S49" s="133"/>
    </row>
    <row r="50" spans="2:20" s="73" customFormat="1" x14ac:dyDescent="0.2">
      <c r="B50" s="73" t="s">
        <v>190</v>
      </c>
      <c r="Q50" s="125"/>
      <c r="R50" s="168"/>
      <c r="S50" s="125"/>
    </row>
    <row r="51" spans="2:20" s="82" customFormat="1" x14ac:dyDescent="0.2">
      <c r="Q51" s="133"/>
      <c r="R51" s="85"/>
      <c r="S51" s="133"/>
    </row>
    <row r="52" spans="2:20" s="82" customFormat="1" x14ac:dyDescent="0.2">
      <c r="B52" s="84" t="s">
        <v>122</v>
      </c>
      <c r="Q52" s="133"/>
      <c r="R52" s="85"/>
      <c r="S52" s="133"/>
    </row>
    <row r="53" spans="2:20" s="82" customFormat="1" x14ac:dyDescent="0.2">
      <c r="B53" s="82" t="s">
        <v>123</v>
      </c>
      <c r="D53" s="82" t="s">
        <v>178</v>
      </c>
      <c r="F53" s="77">
        <f>SUM(H53:M53,O53)</f>
        <v>24936796.138010237</v>
      </c>
      <c r="H53" s="75">
        <v>433623.38146208494</v>
      </c>
      <c r="I53" s="75">
        <v>6492571.0895399991</v>
      </c>
      <c r="J53" s="75">
        <v>5340167.5910057705</v>
      </c>
      <c r="K53" s="75">
        <v>442959.65790638124</v>
      </c>
      <c r="L53" s="75">
        <v>11358584.609700426</v>
      </c>
      <c r="M53" s="75">
        <v>137297.34226076122</v>
      </c>
      <c r="O53" s="75">
        <v>731592.46613481373</v>
      </c>
      <c r="Q53" s="75">
        <v>6492571.0895399991</v>
      </c>
      <c r="R53" s="165">
        <v>442959.65790638124</v>
      </c>
      <c r="S53" s="133"/>
      <c r="T53" s="133" t="s">
        <v>753</v>
      </c>
    </row>
    <row r="54" spans="2:20" s="82" customFormat="1" x14ac:dyDescent="0.2">
      <c r="B54" s="82" t="s">
        <v>124</v>
      </c>
      <c r="D54" s="82" t="s">
        <v>178</v>
      </c>
      <c r="F54" s="77">
        <f>SUM(H54:M54,O54)</f>
        <v>406766731.77566063</v>
      </c>
      <c r="H54" s="75">
        <v>7371597.484855446</v>
      </c>
      <c r="I54" s="75">
        <v>108285829.83102843</v>
      </c>
      <c r="J54" s="75">
        <v>67708631.956774428</v>
      </c>
      <c r="K54" s="75">
        <v>6644394.8685957184</v>
      </c>
      <c r="L54" s="75">
        <v>204454522.97460783</v>
      </c>
      <c r="M54" s="75">
        <v>2059460.1339114183</v>
      </c>
      <c r="O54" s="75">
        <v>10242294.525887392</v>
      </c>
      <c r="Q54" s="75">
        <v>108285829.83102843</v>
      </c>
      <c r="R54" s="165">
        <v>6644394.8685957184</v>
      </c>
      <c r="S54" s="133"/>
      <c r="T54" s="133" t="s">
        <v>754</v>
      </c>
    </row>
    <row r="55" spans="2:20" s="82" customFormat="1" x14ac:dyDescent="0.2">
      <c r="Q55" s="133"/>
      <c r="R55" s="85"/>
      <c r="S55" s="133"/>
      <c r="T55" s="133"/>
    </row>
    <row r="56" spans="2:20" s="82" customFormat="1" x14ac:dyDescent="0.2">
      <c r="B56" s="87" t="s">
        <v>363</v>
      </c>
      <c r="Q56" s="133"/>
      <c r="R56" s="85"/>
      <c r="S56" s="133"/>
      <c r="T56" s="133"/>
    </row>
    <row r="57" spans="2:20" s="82" customFormat="1" x14ac:dyDescent="0.2">
      <c r="B57" s="82" t="s">
        <v>126</v>
      </c>
      <c r="D57" s="82" t="s">
        <v>178</v>
      </c>
      <c r="F57" s="77">
        <f>SUM(H57:M57,O57)</f>
        <v>27560752.011498179</v>
      </c>
      <c r="H57" s="75">
        <v>592495.45668758114</v>
      </c>
      <c r="I57" s="75">
        <v>7219585.9275370101</v>
      </c>
      <c r="J57" s="75">
        <v>10448868.338137416</v>
      </c>
      <c r="K57" s="75">
        <v>196126.28607626949</v>
      </c>
      <c r="L57" s="75">
        <v>8714641.8994234204</v>
      </c>
      <c r="M57" s="75">
        <v>43698.558437231142</v>
      </c>
      <c r="O57" s="75">
        <v>345335.54519925022</v>
      </c>
      <c r="Q57" s="75">
        <v>7219585.9275370101</v>
      </c>
      <c r="R57" s="165">
        <v>196126.28607626949</v>
      </c>
      <c r="S57" s="133"/>
      <c r="T57" s="133" t="s">
        <v>755</v>
      </c>
    </row>
    <row r="58" spans="2:20" s="82" customFormat="1" x14ac:dyDescent="0.2">
      <c r="B58" s="82" t="s">
        <v>127</v>
      </c>
      <c r="D58" s="82" t="s">
        <v>178</v>
      </c>
      <c r="F58" s="77">
        <f>SUM(H58:M58,O58)</f>
        <v>984288691.19050622</v>
      </c>
      <c r="H58" s="75">
        <v>21604738.059290972</v>
      </c>
      <c r="I58" s="75">
        <v>264152300.38098031</v>
      </c>
      <c r="J58" s="75">
        <v>375679807.80155206</v>
      </c>
      <c r="K58" s="75">
        <v>6721339.0589369694</v>
      </c>
      <c r="L58" s="75">
        <v>301769116.72456253</v>
      </c>
      <c r="M58" s="75">
        <v>1949503.1038246127</v>
      </c>
      <c r="O58" s="75">
        <v>12411886.061358782</v>
      </c>
      <c r="Q58" s="75">
        <v>264152300.38098031</v>
      </c>
      <c r="R58" s="165">
        <v>6721339.0589369694</v>
      </c>
      <c r="S58" s="133"/>
      <c r="T58" s="133" t="s">
        <v>756</v>
      </c>
    </row>
    <row r="59" spans="2:20" s="82" customFormat="1" x14ac:dyDescent="0.2">
      <c r="Q59" s="133"/>
      <c r="R59" s="85"/>
      <c r="S59" s="133"/>
      <c r="T59" s="133"/>
    </row>
    <row r="60" spans="2:20" s="82" customFormat="1" x14ac:dyDescent="0.2">
      <c r="B60" s="87" t="s">
        <v>128</v>
      </c>
      <c r="Q60" s="133"/>
      <c r="R60" s="85"/>
      <c r="S60" s="133"/>
      <c r="T60" s="133"/>
    </row>
    <row r="61" spans="2:20" s="82" customFormat="1" x14ac:dyDescent="0.2">
      <c r="B61" s="82" t="s">
        <v>129</v>
      </c>
      <c r="D61" s="82" t="s">
        <v>178</v>
      </c>
      <c r="F61" s="77">
        <f>SUM(H61:M61,O61)</f>
        <v>0</v>
      </c>
      <c r="H61" s="75"/>
      <c r="I61" s="75"/>
      <c r="J61" s="75"/>
      <c r="K61" s="75"/>
      <c r="L61" s="75"/>
      <c r="M61" s="75"/>
      <c r="O61" s="75"/>
      <c r="Q61" s="75"/>
      <c r="R61" s="165"/>
      <c r="S61" s="133"/>
      <c r="T61" s="133" t="s">
        <v>364</v>
      </c>
    </row>
    <row r="62" spans="2:20" s="82" customFormat="1" x14ac:dyDescent="0.2">
      <c r="B62" s="82" t="s">
        <v>130</v>
      </c>
      <c r="D62" s="82" t="s">
        <v>178</v>
      </c>
      <c r="F62" s="77">
        <f>SUM(H62:M62,O62)</f>
        <v>0</v>
      </c>
      <c r="H62" s="75"/>
      <c r="I62" s="75"/>
      <c r="J62" s="75"/>
      <c r="K62" s="75"/>
      <c r="L62" s="75"/>
      <c r="M62" s="75"/>
      <c r="O62" s="75"/>
      <c r="Q62" s="75"/>
      <c r="R62" s="165"/>
      <c r="S62" s="133"/>
      <c r="T62" s="133" t="s">
        <v>364</v>
      </c>
    </row>
    <row r="63" spans="2:20" s="82" customFormat="1" x14ac:dyDescent="0.2">
      <c r="Q63" s="133"/>
      <c r="R63" s="85"/>
      <c r="S63" s="133"/>
      <c r="T63" s="133"/>
    </row>
    <row r="64" spans="2:20" s="82" customFormat="1" x14ac:dyDescent="0.2">
      <c r="B64" s="87" t="s">
        <v>131</v>
      </c>
      <c r="Q64" s="133"/>
      <c r="R64" s="85"/>
      <c r="S64" s="133"/>
      <c r="T64" s="133"/>
    </row>
    <row r="65" spans="1:20" s="82" customFormat="1" x14ac:dyDescent="0.2">
      <c r="B65" s="82" t="s">
        <v>132</v>
      </c>
      <c r="D65" s="82" t="s">
        <v>178</v>
      </c>
      <c r="F65" s="77">
        <f>SUM(H65:M65,O65)</f>
        <v>0</v>
      </c>
      <c r="H65" s="75"/>
      <c r="I65" s="75"/>
      <c r="J65" s="75"/>
      <c r="K65" s="75"/>
      <c r="L65" s="75"/>
      <c r="M65" s="75"/>
      <c r="O65" s="75"/>
      <c r="Q65" s="75"/>
      <c r="R65" s="165"/>
      <c r="S65" s="133"/>
      <c r="T65" s="133" t="s">
        <v>757</v>
      </c>
    </row>
    <row r="66" spans="1:20" s="82" customFormat="1" x14ac:dyDescent="0.2">
      <c r="B66" s="82" t="s">
        <v>133</v>
      </c>
      <c r="D66" s="82" t="s">
        <v>178</v>
      </c>
      <c r="F66" s="77">
        <f>SUM(H66:M66,O66)</f>
        <v>0</v>
      </c>
      <c r="H66" s="75"/>
      <c r="I66" s="75"/>
      <c r="J66" s="75"/>
      <c r="K66" s="75"/>
      <c r="L66" s="75"/>
      <c r="M66" s="75"/>
      <c r="O66" s="75"/>
      <c r="Q66" s="75"/>
      <c r="R66" s="165"/>
      <c r="S66" s="133"/>
      <c r="T66" s="133" t="s">
        <v>758</v>
      </c>
    </row>
    <row r="67" spans="1:20" s="82" customFormat="1" x14ac:dyDescent="0.2">
      <c r="Q67" s="133"/>
      <c r="R67" s="85"/>
      <c r="S67" s="133"/>
    </row>
    <row r="68" spans="1:20" s="12" customFormat="1" x14ac:dyDescent="0.2">
      <c r="A68" s="73"/>
      <c r="B68" s="12" t="s">
        <v>191</v>
      </c>
      <c r="C68" s="73"/>
      <c r="O68" s="73"/>
      <c r="Q68" s="125"/>
      <c r="R68" s="168"/>
      <c r="S68" s="125"/>
    </row>
    <row r="69" spans="1:20" x14ac:dyDescent="0.2">
      <c r="O69" s="82"/>
      <c r="R69" s="85"/>
    </row>
    <row r="70" spans="1:20" x14ac:dyDescent="0.2">
      <c r="B70" s="33" t="s">
        <v>122</v>
      </c>
      <c r="O70" s="82"/>
      <c r="R70" s="85"/>
    </row>
    <row r="71" spans="1:20" x14ac:dyDescent="0.2">
      <c r="B71" s="6" t="s">
        <v>123</v>
      </c>
      <c r="D71" s="6" t="s">
        <v>147</v>
      </c>
      <c r="F71" s="77">
        <f>SUM(H71:M71,O71)</f>
        <v>25285911.283942379</v>
      </c>
      <c r="H71" s="41">
        <v>439694.10880255414</v>
      </c>
      <c r="I71" s="41">
        <v>6583467.0847935583</v>
      </c>
      <c r="J71" s="41">
        <v>5414929.9372798512</v>
      </c>
      <c r="K71" s="41">
        <v>449161.09311707056</v>
      </c>
      <c r="L71" s="41">
        <v>11517604.794236233</v>
      </c>
      <c r="M71" s="41">
        <v>139219.50505241187</v>
      </c>
      <c r="O71" s="75">
        <v>741834.7606607012</v>
      </c>
      <c r="Q71" s="75">
        <v>6583467.0847935583</v>
      </c>
      <c r="R71" s="165">
        <v>449161.09311707056</v>
      </c>
      <c r="T71" s="133" t="s">
        <v>759</v>
      </c>
    </row>
    <row r="72" spans="1:20" x14ac:dyDescent="0.2">
      <c r="B72" s="6" t="s">
        <v>124</v>
      </c>
      <c r="D72" s="6" t="s">
        <v>147</v>
      </c>
      <c r="F72" s="77">
        <f>SUM(H72:M72,O72)</f>
        <v>387175554.73657763</v>
      </c>
      <c r="H72" s="41">
        <v>7035105.7408408681</v>
      </c>
      <c r="I72" s="41">
        <v>103218364.36386929</v>
      </c>
      <c r="J72" s="41">
        <v>63241622.866889417</v>
      </c>
      <c r="K72" s="41">
        <v>6288255.3036389882</v>
      </c>
      <c r="L72" s="41">
        <v>195799281.5020161</v>
      </c>
      <c r="M72" s="41">
        <v>1949073.0707337663</v>
      </c>
      <c r="O72" s="75">
        <v>9643851.8885891158</v>
      </c>
      <c r="Q72" s="75">
        <v>103218364.36386929</v>
      </c>
      <c r="R72" s="165">
        <v>6288255.3036389882</v>
      </c>
      <c r="T72" s="133" t="s">
        <v>760</v>
      </c>
    </row>
    <row r="73" spans="1:20" x14ac:dyDescent="0.2">
      <c r="F73" s="82"/>
      <c r="O73" s="82"/>
      <c r="R73" s="85"/>
      <c r="T73" s="133"/>
    </row>
    <row r="74" spans="1:20" x14ac:dyDescent="0.2">
      <c r="B74" s="87" t="s">
        <v>363</v>
      </c>
      <c r="F74" s="82"/>
      <c r="O74" s="82"/>
      <c r="R74" s="85"/>
      <c r="T74" s="133"/>
    </row>
    <row r="75" spans="1:20" x14ac:dyDescent="0.2">
      <c r="B75" s="6" t="s">
        <v>126</v>
      </c>
      <c r="D75" s="6" t="s">
        <v>147</v>
      </c>
      <c r="F75" s="77">
        <f>SUM(H75:M75,O75)</f>
        <v>30473283.49278358</v>
      </c>
      <c r="H75" s="41">
        <v>664843.30133314151</v>
      </c>
      <c r="I75" s="41">
        <v>8156717.4769192794</v>
      </c>
      <c r="J75" s="41">
        <v>11595180.064145317</v>
      </c>
      <c r="K75" s="41">
        <v>213122.16426826024</v>
      </c>
      <c r="L75" s="41">
        <v>9390928.0195792932</v>
      </c>
      <c r="M75" s="41">
        <v>60519.397466168914</v>
      </c>
      <c r="O75" s="75">
        <v>391973.06907212333</v>
      </c>
      <c r="Q75" s="75">
        <v>8156717.4769192794</v>
      </c>
      <c r="R75" s="165">
        <v>213122.16426826024</v>
      </c>
      <c r="T75" s="133" t="s">
        <v>761</v>
      </c>
    </row>
    <row r="76" spans="1:20" x14ac:dyDescent="0.2">
      <c r="B76" s="6" t="s">
        <v>127</v>
      </c>
      <c r="D76" s="6" t="s">
        <v>147</v>
      </c>
      <c r="F76" s="77">
        <f>SUM(H76:M76,O76)</f>
        <v>1078022631.5143847</v>
      </c>
      <c r="H76" s="41">
        <v>23617374.575220887</v>
      </c>
      <c r="I76" s="41">
        <v>291036551.05039489</v>
      </c>
      <c r="J76" s="41">
        <v>411630702.28296655</v>
      </c>
      <c r="K76" s="41">
        <v>7262576.5214938261</v>
      </c>
      <c r="L76" s="41">
        <v>327713328.2525456</v>
      </c>
      <c r="M76" s="41">
        <v>2496743.841543851</v>
      </c>
      <c r="O76" s="75">
        <v>14265354.990219304</v>
      </c>
      <c r="Q76" s="75">
        <v>291036551.05039489</v>
      </c>
      <c r="R76" s="165">
        <v>7262576.5214938261</v>
      </c>
      <c r="T76" s="133" t="s">
        <v>762</v>
      </c>
    </row>
    <row r="77" spans="1:20" x14ac:dyDescent="0.2">
      <c r="F77" s="82"/>
      <c r="O77" s="82"/>
      <c r="R77" s="85"/>
      <c r="T77" s="133"/>
    </row>
    <row r="78" spans="1:20" s="82" customFormat="1" x14ac:dyDescent="0.2">
      <c r="B78" s="87" t="s">
        <v>128</v>
      </c>
      <c r="Q78" s="133"/>
      <c r="R78" s="85"/>
      <c r="S78" s="133"/>
      <c r="T78" s="133"/>
    </row>
    <row r="79" spans="1:20" s="82" customFormat="1" x14ac:dyDescent="0.2">
      <c r="B79" s="82" t="s">
        <v>129</v>
      </c>
      <c r="D79" s="82" t="s">
        <v>147</v>
      </c>
      <c r="F79" s="77">
        <f>SUM(H79:M79,O79)</f>
        <v>0</v>
      </c>
      <c r="H79" s="75"/>
      <c r="I79" s="75"/>
      <c r="J79" s="75"/>
      <c r="K79" s="75"/>
      <c r="L79" s="75"/>
      <c r="M79" s="75"/>
      <c r="O79" s="75"/>
      <c r="Q79" s="75"/>
      <c r="R79" s="165"/>
      <c r="S79" s="133"/>
      <c r="T79" s="133" t="s">
        <v>364</v>
      </c>
    </row>
    <row r="80" spans="1:20" s="82" customFormat="1" x14ac:dyDescent="0.2">
      <c r="B80" s="82" t="s">
        <v>130</v>
      </c>
      <c r="D80" s="82" t="s">
        <v>147</v>
      </c>
      <c r="F80" s="77">
        <f>SUM(H80:M80,O80)</f>
        <v>0</v>
      </c>
      <c r="H80" s="75"/>
      <c r="I80" s="75"/>
      <c r="J80" s="75"/>
      <c r="K80" s="75"/>
      <c r="L80" s="75"/>
      <c r="M80" s="75"/>
      <c r="O80" s="75"/>
      <c r="Q80" s="75"/>
      <c r="R80" s="165"/>
      <c r="S80" s="133"/>
      <c r="T80" s="133" t="s">
        <v>364</v>
      </c>
    </row>
    <row r="81" spans="1:20" s="82" customFormat="1" x14ac:dyDescent="0.2">
      <c r="Q81" s="133"/>
      <c r="R81" s="85"/>
      <c r="S81" s="133"/>
      <c r="T81" s="133"/>
    </row>
    <row r="82" spans="1:20" x14ac:dyDescent="0.2">
      <c r="B82" s="5" t="s">
        <v>131</v>
      </c>
      <c r="F82" s="82"/>
      <c r="O82" s="82"/>
      <c r="R82" s="85"/>
      <c r="T82" s="133"/>
    </row>
    <row r="83" spans="1:20" x14ac:dyDescent="0.2">
      <c r="B83" s="6" t="s">
        <v>132</v>
      </c>
      <c r="D83" s="6" t="s">
        <v>147</v>
      </c>
      <c r="F83" s="77">
        <f>SUM(H83:M83,O83)</f>
        <v>0</v>
      </c>
      <c r="H83" s="41"/>
      <c r="I83" s="41"/>
      <c r="J83" s="41"/>
      <c r="K83" s="41"/>
      <c r="L83" s="41"/>
      <c r="M83" s="41"/>
      <c r="O83" s="75"/>
      <c r="Q83" s="75"/>
      <c r="R83" s="165"/>
      <c r="T83" s="133" t="s">
        <v>763</v>
      </c>
    </row>
    <row r="84" spans="1:20" x14ac:dyDescent="0.2">
      <c r="B84" s="6" t="s">
        <v>133</v>
      </c>
      <c r="D84" s="6" t="s">
        <v>147</v>
      </c>
      <c r="F84" s="77">
        <f>SUM(H84:M84,O84)</f>
        <v>0</v>
      </c>
      <c r="H84" s="41"/>
      <c r="I84" s="41"/>
      <c r="J84" s="41"/>
      <c r="K84" s="41"/>
      <c r="L84" s="41"/>
      <c r="M84" s="41"/>
      <c r="O84" s="75"/>
      <c r="Q84" s="75"/>
      <c r="R84" s="165"/>
      <c r="T84" s="133" t="s">
        <v>764</v>
      </c>
    </row>
    <row r="85" spans="1:20" x14ac:dyDescent="0.2">
      <c r="O85" s="82"/>
      <c r="R85" s="85"/>
    </row>
    <row r="86" spans="1:20" s="12" customFormat="1" x14ac:dyDescent="0.2">
      <c r="A86" s="73"/>
      <c r="B86" s="12" t="s">
        <v>192</v>
      </c>
      <c r="C86" s="73"/>
      <c r="O86" s="73"/>
      <c r="Q86" s="125"/>
      <c r="R86" s="168"/>
      <c r="S86" s="125"/>
    </row>
    <row r="87" spans="1:20" x14ac:dyDescent="0.2">
      <c r="O87" s="82"/>
      <c r="R87" s="85"/>
    </row>
    <row r="88" spans="1:20" x14ac:dyDescent="0.2">
      <c r="B88" s="33" t="s">
        <v>122</v>
      </c>
      <c r="O88" s="82"/>
      <c r="R88" s="85"/>
    </row>
    <row r="89" spans="1:20" x14ac:dyDescent="0.2">
      <c r="B89" s="6" t="s">
        <v>123</v>
      </c>
      <c r="D89" s="6" t="s">
        <v>92</v>
      </c>
      <c r="F89" s="77">
        <f>SUM(H89:M89,O89)</f>
        <v>25816915.420905169</v>
      </c>
      <c r="H89" s="41">
        <v>448927.68508740776</v>
      </c>
      <c r="I89" s="41">
        <v>6721719.8935742239</v>
      </c>
      <c r="J89" s="41">
        <v>5528643.4659627285</v>
      </c>
      <c r="K89" s="41">
        <v>458593.47607252904</v>
      </c>
      <c r="L89" s="41">
        <v>11759474.494915193</v>
      </c>
      <c r="M89" s="41">
        <v>142143.11465851252</v>
      </c>
      <c r="O89" s="75">
        <v>757413.29063457588</v>
      </c>
      <c r="P89" s="82"/>
      <c r="Q89" s="75">
        <v>6721719.8935742239</v>
      </c>
      <c r="R89" s="165">
        <v>458593.47607252904</v>
      </c>
      <c r="T89" s="133" t="s">
        <v>765</v>
      </c>
    </row>
    <row r="90" spans="1:20" x14ac:dyDescent="0.2">
      <c r="B90" s="6" t="s">
        <v>124</v>
      </c>
      <c r="D90" s="6" t="s">
        <v>92</v>
      </c>
      <c r="F90" s="77">
        <f>SUM(H90:M90,O90)</f>
        <v>369489325.96514052</v>
      </c>
      <c r="H90" s="41">
        <v>6733915.2763111182</v>
      </c>
      <c r="I90" s="41">
        <v>98664230.121936306</v>
      </c>
      <c r="J90" s="41">
        <v>59041053.48113136</v>
      </c>
      <c r="K90" s="41">
        <v>5961715.1889428766</v>
      </c>
      <c r="L90" s="41">
        <v>188151591.91864324</v>
      </c>
      <c r="M90" s="41">
        <v>1847860.4905606625</v>
      </c>
      <c r="O90" s="75">
        <v>9088959.487614911</v>
      </c>
      <c r="P90" s="82"/>
      <c r="Q90" s="75">
        <v>98664230.121936306</v>
      </c>
      <c r="R90" s="165">
        <v>5961715.1889428766</v>
      </c>
      <c r="T90" s="133" t="s">
        <v>766</v>
      </c>
    </row>
    <row r="91" spans="1:20" x14ac:dyDescent="0.2">
      <c r="F91" s="82"/>
      <c r="O91" s="82"/>
      <c r="P91" s="82"/>
      <c r="R91" s="85"/>
      <c r="T91" s="133"/>
    </row>
    <row r="92" spans="1:20" x14ac:dyDescent="0.2">
      <c r="B92" s="87" t="s">
        <v>363</v>
      </c>
      <c r="F92" s="82"/>
      <c r="O92" s="82"/>
      <c r="P92" s="82"/>
      <c r="R92" s="85"/>
      <c r="T92" s="133"/>
    </row>
    <row r="93" spans="1:20" x14ac:dyDescent="0.2">
      <c r="B93" s="6" t="s">
        <v>126</v>
      </c>
      <c r="D93" s="6" t="s">
        <v>92</v>
      </c>
      <c r="F93" s="77">
        <f>SUM(H93:M93,O93)</f>
        <v>34157553.299566567</v>
      </c>
      <c r="H93" s="41">
        <v>739040.94804813142</v>
      </c>
      <c r="I93" s="41">
        <v>9306458.984422544</v>
      </c>
      <c r="J93" s="41">
        <v>12798335.250481673</v>
      </c>
      <c r="K93" s="41">
        <v>235678.22251891939</v>
      </c>
      <c r="L93" s="41">
        <v>10525184.161767352</v>
      </c>
      <c r="M93" s="41">
        <v>82097.581261315412</v>
      </c>
      <c r="O93" s="75">
        <v>470758.15106663323</v>
      </c>
      <c r="P93" s="82"/>
      <c r="Q93" s="75">
        <v>9306458.984422544</v>
      </c>
      <c r="R93" s="165">
        <v>235678.22251891939</v>
      </c>
      <c r="T93" s="133" t="s">
        <v>767</v>
      </c>
    </row>
    <row r="94" spans="1:20" x14ac:dyDescent="0.2">
      <c r="B94" s="6" t="s">
        <v>127</v>
      </c>
      <c r="D94" s="6" t="s">
        <v>92</v>
      </c>
      <c r="F94" s="77">
        <f>SUM(H94:M94,O94)</f>
        <v>1191215207.0795796</v>
      </c>
      <c r="H94" s="41">
        <v>25647812.841831855</v>
      </c>
      <c r="I94" s="41">
        <v>332159958.50033069</v>
      </c>
      <c r="J94" s="41">
        <v>439155236.43129188</v>
      </c>
      <c r="K94" s="41">
        <v>7915564.485926277</v>
      </c>
      <c r="L94" s="41">
        <v>365396073.25507945</v>
      </c>
      <c r="M94" s="41">
        <v>3458388.5432685674</v>
      </c>
      <c r="O94" s="75">
        <v>17482173.021850742</v>
      </c>
      <c r="P94" s="82"/>
      <c r="Q94" s="75">
        <v>332159958.50033069</v>
      </c>
      <c r="R94" s="165">
        <v>7915564.485926277</v>
      </c>
      <c r="T94" s="133" t="s">
        <v>768</v>
      </c>
    </row>
    <row r="95" spans="1:20" x14ac:dyDescent="0.2">
      <c r="F95" s="82"/>
      <c r="O95" s="82"/>
      <c r="P95" s="82"/>
      <c r="R95" s="85"/>
      <c r="T95" s="133"/>
    </row>
    <row r="96" spans="1:20" s="82" customFormat="1" x14ac:dyDescent="0.2">
      <c r="B96" s="87" t="s">
        <v>128</v>
      </c>
      <c r="Q96" s="133"/>
      <c r="R96" s="85"/>
      <c r="S96" s="133"/>
      <c r="T96" s="133"/>
    </row>
    <row r="97" spans="1:22" s="82" customFormat="1" x14ac:dyDescent="0.2">
      <c r="B97" s="82" t="s">
        <v>129</v>
      </c>
      <c r="D97" s="82" t="s">
        <v>92</v>
      </c>
      <c r="F97" s="77">
        <f>SUM(H97:M97,O97)</f>
        <v>0</v>
      </c>
      <c r="H97" s="75"/>
      <c r="I97" s="75"/>
      <c r="J97" s="75"/>
      <c r="K97" s="75"/>
      <c r="L97" s="75"/>
      <c r="M97" s="75"/>
      <c r="O97" s="75"/>
      <c r="Q97" s="75"/>
      <c r="R97" s="165"/>
      <c r="S97" s="133"/>
      <c r="T97" s="133" t="s">
        <v>364</v>
      </c>
    </row>
    <row r="98" spans="1:22" s="82" customFormat="1" x14ac:dyDescent="0.2">
      <c r="B98" s="82" t="s">
        <v>130</v>
      </c>
      <c r="D98" s="82" t="s">
        <v>92</v>
      </c>
      <c r="F98" s="77">
        <f>SUM(H98:M98,O98)</f>
        <v>0</v>
      </c>
      <c r="H98" s="75"/>
      <c r="I98" s="75"/>
      <c r="J98" s="75"/>
      <c r="K98" s="75"/>
      <c r="L98" s="75"/>
      <c r="M98" s="75"/>
      <c r="O98" s="75"/>
      <c r="Q98" s="75"/>
      <c r="R98" s="165"/>
      <c r="S98" s="133"/>
      <c r="T98" s="133" t="s">
        <v>364</v>
      </c>
    </row>
    <row r="99" spans="1:22" s="82" customFormat="1" x14ac:dyDescent="0.2">
      <c r="Q99" s="133"/>
      <c r="R99" s="85"/>
      <c r="S99" s="133"/>
      <c r="T99" s="133"/>
    </row>
    <row r="100" spans="1:22" x14ac:dyDescent="0.2">
      <c r="B100" s="5" t="s">
        <v>131</v>
      </c>
      <c r="F100" s="82"/>
      <c r="O100" s="82"/>
      <c r="P100" s="82"/>
      <c r="R100" s="85"/>
      <c r="T100" s="133"/>
    </row>
    <row r="101" spans="1:22" x14ac:dyDescent="0.2">
      <c r="B101" s="6" t="s">
        <v>132</v>
      </c>
      <c r="D101" s="6" t="s">
        <v>92</v>
      </c>
      <c r="F101" s="77">
        <f>SUM(H101:M101,O101)</f>
        <v>0</v>
      </c>
      <c r="H101" s="41"/>
      <c r="I101" s="41"/>
      <c r="J101" s="41"/>
      <c r="K101" s="41"/>
      <c r="L101" s="41"/>
      <c r="M101" s="41"/>
      <c r="O101" s="75"/>
      <c r="P101" s="82"/>
      <c r="Q101" s="75"/>
      <c r="R101" s="165"/>
      <c r="T101" s="133" t="s">
        <v>769</v>
      </c>
    </row>
    <row r="102" spans="1:22" x14ac:dyDescent="0.2">
      <c r="B102" s="6" t="s">
        <v>133</v>
      </c>
      <c r="D102" s="6" t="s">
        <v>92</v>
      </c>
      <c r="F102" s="77">
        <f>SUM(H102:M102,O102)</f>
        <v>0</v>
      </c>
      <c r="H102" s="41"/>
      <c r="I102" s="41"/>
      <c r="J102" s="41"/>
      <c r="K102" s="41"/>
      <c r="L102" s="41"/>
      <c r="M102" s="41"/>
      <c r="O102" s="75"/>
      <c r="P102" s="82"/>
      <c r="Q102" s="75"/>
      <c r="R102" s="165"/>
      <c r="T102" s="133" t="s">
        <v>770</v>
      </c>
    </row>
    <row r="103" spans="1:22" x14ac:dyDescent="0.2">
      <c r="O103" s="82"/>
      <c r="R103" s="85"/>
    </row>
    <row r="104" spans="1:22" s="12" customFormat="1" x14ac:dyDescent="0.2">
      <c r="A104" s="73"/>
      <c r="B104" s="12" t="s">
        <v>193</v>
      </c>
      <c r="C104" s="73"/>
      <c r="O104" s="73"/>
      <c r="Q104" s="125"/>
      <c r="R104" s="168"/>
      <c r="S104" s="125"/>
    </row>
    <row r="105" spans="1:22" x14ac:dyDescent="0.2">
      <c r="O105" s="82"/>
      <c r="R105" s="85"/>
    </row>
    <row r="106" spans="1:22" x14ac:dyDescent="0.2">
      <c r="B106" s="33" t="s">
        <v>122</v>
      </c>
      <c r="O106" s="82"/>
      <c r="P106" s="82"/>
      <c r="R106" s="85"/>
    </row>
    <row r="107" spans="1:22" x14ac:dyDescent="0.2">
      <c r="B107" s="6" t="s">
        <v>123</v>
      </c>
      <c r="D107" s="6" t="s">
        <v>93</v>
      </c>
      <c r="F107" s="77">
        <f>SUM(H107:M107,O107)</f>
        <v>26539789.052690521</v>
      </c>
      <c r="H107" s="165">
        <v>461497.66026985529</v>
      </c>
      <c r="I107" s="165">
        <v>6909928.0505943028</v>
      </c>
      <c r="J107" s="165">
        <v>5683445.4830096858</v>
      </c>
      <c r="K107" s="165">
        <v>471434.09340255987</v>
      </c>
      <c r="L107" s="165">
        <v>12088739.78077282</v>
      </c>
      <c r="M107" s="165">
        <v>146123.12186895087</v>
      </c>
      <c r="N107" s="24"/>
      <c r="O107" s="165">
        <v>778620.86277234403</v>
      </c>
      <c r="P107" s="82"/>
      <c r="Q107" s="165">
        <v>6909928.0505943028</v>
      </c>
      <c r="R107" s="165">
        <v>471434.09340255987</v>
      </c>
      <c r="T107" s="133" t="s">
        <v>877</v>
      </c>
      <c r="V107" s="155"/>
    </row>
    <row r="108" spans="1:22" x14ac:dyDescent="0.2">
      <c r="B108" s="6" t="s">
        <v>124</v>
      </c>
      <c r="D108" s="6" t="s">
        <v>93</v>
      </c>
      <c r="F108" s="77">
        <f>SUM(H108:M108,O108)</f>
        <v>353295238.03947395</v>
      </c>
      <c r="H108" s="165">
        <v>6460967.2437779745</v>
      </c>
      <c r="I108" s="165">
        <v>94516900.514756233</v>
      </c>
      <c r="J108" s="165">
        <v>55010757.495593369</v>
      </c>
      <c r="K108" s="165">
        <v>5657209.1208307175</v>
      </c>
      <c r="L108" s="165">
        <v>181331096.71159244</v>
      </c>
      <c r="M108" s="165">
        <v>1753477.4624274103</v>
      </c>
      <c r="N108" s="24"/>
      <c r="O108" s="165">
        <v>8564829.4904957842</v>
      </c>
      <c r="P108" s="82"/>
      <c r="Q108" s="165">
        <v>94516900.514756233</v>
      </c>
      <c r="R108" s="165">
        <v>5657209.1208307175</v>
      </c>
      <c r="T108" s="133" t="s">
        <v>878</v>
      </c>
      <c r="V108" s="34"/>
    </row>
    <row r="109" spans="1:22" x14ac:dyDescent="0.2">
      <c r="F109" s="82"/>
      <c r="H109" s="85"/>
      <c r="I109" s="85"/>
      <c r="J109" s="85"/>
      <c r="K109" s="85"/>
      <c r="L109" s="85"/>
      <c r="M109" s="85"/>
      <c r="N109" s="24"/>
      <c r="O109" s="85"/>
      <c r="P109" s="82"/>
      <c r="Q109" s="85"/>
      <c r="R109" s="85"/>
      <c r="T109" s="133"/>
      <c r="V109" s="34"/>
    </row>
    <row r="110" spans="1:22" x14ac:dyDescent="0.2">
      <c r="B110" s="87" t="s">
        <v>363</v>
      </c>
      <c r="F110" s="82"/>
      <c r="H110" s="85"/>
      <c r="I110" s="85"/>
      <c r="J110" s="85"/>
      <c r="K110" s="85"/>
      <c r="L110" s="85"/>
      <c r="M110" s="85"/>
      <c r="N110" s="24"/>
      <c r="O110" s="85"/>
      <c r="P110" s="82"/>
      <c r="Q110" s="85"/>
      <c r="R110" s="85"/>
      <c r="T110" s="133"/>
      <c r="V110" s="34"/>
    </row>
    <row r="111" spans="1:22" x14ac:dyDescent="0.2">
      <c r="B111" s="6" t="s">
        <v>126</v>
      </c>
      <c r="D111" s="6" t="s">
        <v>93</v>
      </c>
      <c r="F111" s="77">
        <f>SUM(H111:M111,O111)</f>
        <v>38208715.350941494</v>
      </c>
      <c r="H111" s="165">
        <v>810709.74523885956</v>
      </c>
      <c r="I111" s="165">
        <v>10733676.940436944</v>
      </c>
      <c r="J111" s="165">
        <v>13866031.556665704</v>
      </c>
      <c r="K111" s="165">
        <v>264537.87593201327</v>
      </c>
      <c r="L111" s="165">
        <v>11871395.988659387</v>
      </c>
      <c r="M111" s="165">
        <v>109583.13199047168</v>
      </c>
      <c r="N111" s="24"/>
      <c r="O111" s="165">
        <v>552780.11201811617</v>
      </c>
      <c r="P111" s="82"/>
      <c r="Q111" s="165">
        <v>10733676.940436944</v>
      </c>
      <c r="R111" s="165">
        <v>264537.87593201327</v>
      </c>
      <c r="T111" s="133" t="s">
        <v>879</v>
      </c>
      <c r="V111" s="34"/>
    </row>
    <row r="112" spans="1:22" x14ac:dyDescent="0.2">
      <c r="B112" s="6" t="s">
        <v>127</v>
      </c>
      <c r="D112" s="6" t="s">
        <v>93</v>
      </c>
      <c r="F112" s="77">
        <f>SUM(H112:M112,O112)</f>
        <v>1299547481.2240152</v>
      </c>
      <c r="H112" s="165">
        <v>27194169.856164288</v>
      </c>
      <c r="I112" s="165">
        <v>376165448.91460276</v>
      </c>
      <c r="J112" s="165">
        <v>460348673.0489158</v>
      </c>
      <c r="K112" s="165">
        <v>8852229.805600198</v>
      </c>
      <c r="L112" s="165">
        <v>403290211.75525576</v>
      </c>
      <c r="M112" s="165">
        <v>4391144.7690307014</v>
      </c>
      <c r="N112" s="24"/>
      <c r="O112" s="165">
        <v>19305603.074445829</v>
      </c>
      <c r="P112" s="82"/>
      <c r="Q112" s="165">
        <v>376165448.91460276</v>
      </c>
      <c r="R112" s="165">
        <v>8852229.805600198</v>
      </c>
      <c r="T112" s="133" t="s">
        <v>880</v>
      </c>
      <c r="V112" s="34"/>
    </row>
    <row r="113" spans="2:22" x14ac:dyDescent="0.2">
      <c r="F113" s="82"/>
      <c r="H113" s="24"/>
      <c r="I113" s="24"/>
      <c r="J113" s="24"/>
      <c r="K113" s="85"/>
      <c r="L113" s="85"/>
      <c r="M113" s="85"/>
      <c r="N113" s="24"/>
      <c r="O113" s="24"/>
      <c r="P113" s="82"/>
      <c r="Q113" s="24"/>
      <c r="R113" s="24"/>
      <c r="T113" s="133"/>
      <c r="V113" s="34"/>
    </row>
    <row r="114" spans="2:22" s="82" customFormat="1" x14ac:dyDescent="0.2">
      <c r="B114" s="87" t="s">
        <v>128</v>
      </c>
      <c r="H114" s="24"/>
      <c r="I114" s="24"/>
      <c r="J114" s="24"/>
      <c r="K114" s="85"/>
      <c r="L114" s="85"/>
      <c r="M114" s="85"/>
      <c r="N114" s="24"/>
      <c r="O114" s="24"/>
      <c r="Q114" s="24"/>
      <c r="R114" s="24"/>
      <c r="S114" s="133"/>
      <c r="T114" s="133"/>
    </row>
    <row r="115" spans="2:22" s="82" customFormat="1" x14ac:dyDescent="0.2">
      <c r="B115" s="82" t="s">
        <v>129</v>
      </c>
      <c r="D115" s="82" t="s">
        <v>93</v>
      </c>
      <c r="F115" s="77">
        <f>SUM(H115:M115,O115)</f>
        <v>0</v>
      </c>
      <c r="H115" s="154"/>
      <c r="I115" s="154"/>
      <c r="J115" s="154"/>
      <c r="K115" s="165"/>
      <c r="L115" s="165"/>
      <c r="M115" s="165"/>
      <c r="N115" s="24"/>
      <c r="O115" s="154"/>
      <c r="Q115" s="154"/>
      <c r="R115" s="154"/>
      <c r="S115" s="133"/>
      <c r="T115" s="133" t="s">
        <v>364</v>
      </c>
    </row>
    <row r="116" spans="2:22" s="82" customFormat="1" x14ac:dyDescent="0.2">
      <c r="B116" s="82" t="s">
        <v>130</v>
      </c>
      <c r="D116" s="82" t="s">
        <v>93</v>
      </c>
      <c r="F116" s="77">
        <f>SUM(H116:M116,O116)</f>
        <v>0</v>
      </c>
      <c r="H116" s="154"/>
      <c r="I116" s="154"/>
      <c r="J116" s="154"/>
      <c r="K116" s="165"/>
      <c r="L116" s="165"/>
      <c r="M116" s="165"/>
      <c r="N116" s="24"/>
      <c r="O116" s="154"/>
      <c r="Q116" s="154"/>
      <c r="R116" s="154"/>
      <c r="S116" s="133"/>
      <c r="T116" s="133" t="s">
        <v>364</v>
      </c>
    </row>
    <row r="117" spans="2:22" s="82" customFormat="1" x14ac:dyDescent="0.2">
      <c r="H117" s="24"/>
      <c r="I117" s="24"/>
      <c r="J117" s="24"/>
      <c r="K117" s="85"/>
      <c r="L117" s="85"/>
      <c r="M117" s="85"/>
      <c r="N117" s="24"/>
      <c r="O117" s="24"/>
      <c r="Q117" s="24"/>
      <c r="R117" s="24"/>
      <c r="S117" s="133"/>
      <c r="T117" s="133"/>
    </row>
    <row r="118" spans="2:22" x14ac:dyDescent="0.2">
      <c r="B118" s="5" t="s">
        <v>131</v>
      </c>
      <c r="F118" s="82"/>
      <c r="H118" s="24"/>
      <c r="I118" s="24"/>
      <c r="J118" s="24"/>
      <c r="K118" s="85"/>
      <c r="L118" s="85"/>
      <c r="M118" s="85"/>
      <c r="N118" s="24"/>
      <c r="O118" s="24"/>
      <c r="P118" s="82"/>
      <c r="Q118" s="24"/>
      <c r="R118" s="24"/>
      <c r="T118" s="133"/>
    </row>
    <row r="119" spans="2:22" x14ac:dyDescent="0.2">
      <c r="B119" s="6" t="s">
        <v>132</v>
      </c>
      <c r="D119" s="6" t="s">
        <v>93</v>
      </c>
      <c r="F119" s="77">
        <f>SUM(H119:M119,O119)</f>
        <v>0</v>
      </c>
      <c r="H119" s="154"/>
      <c r="I119" s="154"/>
      <c r="J119" s="154"/>
      <c r="K119" s="165"/>
      <c r="L119" s="165"/>
      <c r="M119" s="165"/>
      <c r="N119" s="24"/>
      <c r="O119" s="154"/>
      <c r="P119" s="82"/>
      <c r="Q119" s="154"/>
      <c r="R119" s="154"/>
      <c r="T119" s="133" t="s">
        <v>881</v>
      </c>
    </row>
    <row r="120" spans="2:22" x14ac:dyDescent="0.2">
      <c r="B120" s="6" t="s">
        <v>133</v>
      </c>
      <c r="D120" s="6" t="s">
        <v>93</v>
      </c>
      <c r="F120" s="77">
        <f>SUM(H120:M120,O120)</f>
        <v>0</v>
      </c>
      <c r="H120" s="154"/>
      <c r="I120" s="154"/>
      <c r="J120" s="154"/>
      <c r="K120" s="165"/>
      <c r="L120" s="165"/>
      <c r="M120" s="165"/>
      <c r="N120" s="24"/>
      <c r="O120" s="154"/>
      <c r="P120" s="82"/>
      <c r="Q120" s="154"/>
      <c r="R120" s="154"/>
      <c r="T120" s="133" t="s">
        <v>882</v>
      </c>
    </row>
    <row r="121" spans="2:22" x14ac:dyDescent="0.2">
      <c r="O121" s="82"/>
      <c r="P121" s="82"/>
    </row>
    <row r="122" spans="2:22" x14ac:dyDescent="0.2">
      <c r="O122" s="82"/>
      <c r="P122" s="82"/>
    </row>
    <row r="123" spans="2:22" x14ac:dyDescent="0.2">
      <c r="O123" s="82"/>
    </row>
    <row r="124" spans="2:22" x14ac:dyDescent="0.2">
      <c r="O124" s="8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1FFE1"/>
  </sheetPr>
  <dimension ref="B2:X191"/>
  <sheetViews>
    <sheetView showGridLines="0" zoomScale="85" zoomScaleNormal="85" workbookViewId="0">
      <pane xSplit="4" ySplit="14" topLeftCell="E15" activePane="bottomRight" state="frozen"/>
      <selection activeCell="R6" sqref="R6"/>
      <selection pane="topRight" activeCell="R6" sqref="R6"/>
      <selection pane="bottomLeft" activeCell="R6" sqref="R6"/>
      <selection pane="bottomRight" activeCell="E15" sqref="E15"/>
    </sheetView>
  </sheetViews>
  <sheetFormatPr defaultRowHeight="12.75" x14ac:dyDescent="0.2"/>
  <cols>
    <col min="1" max="1" width="2.7109375" style="133" customWidth="1"/>
    <col min="2" max="2" width="81.140625" style="133" customWidth="1"/>
    <col min="3" max="3" width="2.7109375" style="133" customWidth="1"/>
    <col min="4" max="4" width="13.7109375" style="133" customWidth="1"/>
    <col min="5" max="5" width="2.7109375" style="133" customWidth="1"/>
    <col min="6" max="6" width="16.5703125" style="133" bestFit="1" customWidth="1"/>
    <col min="7" max="7" width="2.7109375" style="133" customWidth="1"/>
    <col min="8" max="13" width="12.5703125" style="133" customWidth="1"/>
    <col min="14" max="14" width="2.7109375" style="133" customWidth="1"/>
    <col min="15" max="16" width="13.5703125" style="133" customWidth="1"/>
    <col min="17" max="17" width="2.7109375" style="133" customWidth="1"/>
    <col min="18" max="18" width="45.7109375" style="133" bestFit="1" customWidth="1"/>
    <col min="19" max="19" width="2.7109375" style="133" customWidth="1"/>
    <col min="20" max="20" width="13.7109375" style="133" customWidth="1"/>
    <col min="21" max="21" width="2.7109375" style="133" customWidth="1"/>
    <col min="22" max="36" width="13.7109375" style="133" customWidth="1"/>
    <col min="37" max="16384" width="9.140625" style="133"/>
  </cols>
  <sheetData>
    <row r="2" spans="2:24" s="126" customFormat="1" ht="18" x14ac:dyDescent="0.2">
      <c r="B2" s="126" t="s">
        <v>292</v>
      </c>
    </row>
    <row r="4" spans="2:24" x14ac:dyDescent="0.2">
      <c r="B4" s="84" t="s">
        <v>26</v>
      </c>
      <c r="H4" s="106"/>
    </row>
    <row r="5" spans="2:24" ht="25.5" x14ac:dyDescent="0.2">
      <c r="B5" s="49" t="s">
        <v>293</v>
      </c>
    </row>
    <row r="6" spans="2:24" ht="51.75" customHeight="1" x14ac:dyDescent="0.2">
      <c r="B6" s="49" t="s">
        <v>337</v>
      </c>
    </row>
    <row r="8" spans="2:24" x14ac:dyDescent="0.2">
      <c r="B8" s="8" t="s">
        <v>27</v>
      </c>
    </row>
    <row r="9" spans="2:24" x14ac:dyDescent="0.2">
      <c r="B9" s="85" t="s">
        <v>328</v>
      </c>
    </row>
    <row r="10" spans="2:24" s="159" customFormat="1" x14ac:dyDescent="0.2">
      <c r="B10" s="159" t="s">
        <v>367</v>
      </c>
    </row>
    <row r="11" spans="2:24" s="159" customFormat="1" x14ac:dyDescent="0.2">
      <c r="B11" s="159" t="s">
        <v>412</v>
      </c>
    </row>
    <row r="13" spans="2:24" s="125" customFormat="1" x14ac:dyDescent="0.2">
      <c r="B13" s="125" t="s">
        <v>42</v>
      </c>
      <c r="D13" s="125" t="s">
        <v>25</v>
      </c>
      <c r="F13" s="125" t="s">
        <v>211</v>
      </c>
      <c r="H13" s="125" t="s">
        <v>119</v>
      </c>
      <c r="I13" s="125" t="s">
        <v>73</v>
      </c>
      <c r="J13" s="125" t="s">
        <v>74</v>
      </c>
      <c r="K13" s="125" t="s">
        <v>75</v>
      </c>
      <c r="L13" s="125" t="s">
        <v>76</v>
      </c>
      <c r="M13" s="125" t="s">
        <v>77</v>
      </c>
      <c r="O13" s="125" t="s">
        <v>72</v>
      </c>
      <c r="P13" s="125" t="s">
        <v>309</v>
      </c>
      <c r="R13" s="125" t="s">
        <v>43</v>
      </c>
      <c r="T13" s="125" t="s">
        <v>44</v>
      </c>
    </row>
    <row r="15" spans="2:24" s="127" customFormat="1" x14ac:dyDescent="0.2">
      <c r="B15" s="127" t="s">
        <v>300</v>
      </c>
    </row>
    <row r="16" spans="2:24" s="106" customFormat="1" x14ac:dyDescent="0.2">
      <c r="B16" s="97"/>
      <c r="C16" s="115"/>
      <c r="D16" s="115"/>
      <c r="E16" s="115"/>
      <c r="F16" s="116"/>
      <c r="G16" s="115"/>
      <c r="H16" s="115"/>
      <c r="I16" s="115"/>
      <c r="J16" s="117"/>
      <c r="K16" s="115"/>
      <c r="L16" s="128"/>
      <c r="M16" s="128"/>
      <c r="N16" s="128"/>
      <c r="O16" s="128"/>
      <c r="P16" s="128"/>
      <c r="Q16" s="128"/>
      <c r="R16" s="128"/>
      <c r="S16" s="128"/>
      <c r="T16" s="128"/>
      <c r="U16" s="128"/>
      <c r="V16" s="128"/>
      <c r="W16" s="115"/>
      <c r="X16" s="115"/>
    </row>
    <row r="17" spans="2:24" s="106" customFormat="1" x14ac:dyDescent="0.2">
      <c r="B17" s="118" t="s">
        <v>295</v>
      </c>
      <c r="C17" s="115"/>
      <c r="D17" s="115"/>
      <c r="E17" s="115"/>
      <c r="F17" s="116"/>
      <c r="G17" s="115"/>
      <c r="H17" s="115"/>
      <c r="I17" s="115"/>
      <c r="J17" s="117"/>
      <c r="K17" s="115"/>
      <c r="L17" s="128"/>
      <c r="M17" s="128"/>
      <c r="N17" s="128"/>
      <c r="O17" s="128"/>
      <c r="P17" s="128"/>
      <c r="Q17" s="128"/>
      <c r="R17" s="128"/>
      <c r="S17" s="128"/>
      <c r="T17" s="128"/>
      <c r="U17" s="128"/>
      <c r="V17" s="128"/>
      <c r="W17" s="115"/>
      <c r="X17" s="115"/>
    </row>
    <row r="18" spans="2:24" s="106" customFormat="1" x14ac:dyDescent="0.2">
      <c r="B18" s="97"/>
      <c r="C18" s="115"/>
      <c r="D18" s="115"/>
      <c r="E18" s="115"/>
      <c r="F18" s="116"/>
      <c r="G18" s="115"/>
      <c r="H18" s="115"/>
      <c r="I18" s="115"/>
      <c r="J18" s="117"/>
      <c r="K18" s="115"/>
      <c r="L18" s="128"/>
      <c r="M18" s="128"/>
      <c r="N18" s="128"/>
      <c r="O18" s="128"/>
      <c r="P18" s="128"/>
      <c r="Q18" s="128"/>
      <c r="R18" s="128"/>
      <c r="S18" s="128"/>
      <c r="T18" s="128"/>
      <c r="U18" s="128"/>
      <c r="V18" s="128"/>
      <c r="W18" s="115"/>
      <c r="X18" s="115"/>
    </row>
    <row r="19" spans="2:24" s="106" customFormat="1" x14ac:dyDescent="0.2">
      <c r="B19" s="51" t="s">
        <v>296</v>
      </c>
      <c r="C19" s="115"/>
      <c r="N19" s="121"/>
      <c r="Q19" s="128"/>
      <c r="R19" s="128"/>
      <c r="S19" s="128"/>
      <c r="T19" s="128"/>
      <c r="U19" s="128"/>
      <c r="V19" s="128"/>
      <c r="W19" s="115"/>
      <c r="X19" s="115"/>
    </row>
    <row r="20" spans="2:24" s="106" customFormat="1" x14ac:dyDescent="0.2">
      <c r="B20" s="53" t="s">
        <v>297</v>
      </c>
      <c r="C20" s="115"/>
      <c r="D20" s="116" t="s">
        <v>174</v>
      </c>
      <c r="E20" s="115"/>
      <c r="F20" s="116"/>
      <c r="G20" s="115"/>
      <c r="H20" s="131">
        <v>0</v>
      </c>
      <c r="I20" s="131">
        <v>79.739999999999995</v>
      </c>
      <c r="J20" s="131">
        <v>236.76</v>
      </c>
      <c r="K20" s="131">
        <v>0</v>
      </c>
      <c r="L20" s="131">
        <v>74.415000000000006</v>
      </c>
      <c r="M20" s="131">
        <v>95.27</v>
      </c>
      <c r="N20" s="122"/>
      <c r="O20" s="131">
        <v>0</v>
      </c>
      <c r="P20" s="131">
        <v>212.22925000000001</v>
      </c>
      <c r="R20" s="106" t="s">
        <v>771</v>
      </c>
      <c r="U20" s="128"/>
      <c r="V20" s="128"/>
      <c r="W20" s="115"/>
    </row>
    <row r="21" spans="2:24" s="106" customFormat="1" x14ac:dyDescent="0.2">
      <c r="B21" s="53" t="s">
        <v>145</v>
      </c>
      <c r="C21" s="115"/>
      <c r="D21" s="116" t="s">
        <v>174</v>
      </c>
      <c r="E21" s="115"/>
      <c r="G21" s="115"/>
      <c r="H21" s="131">
        <v>0</v>
      </c>
      <c r="I21" s="131">
        <v>84.29</v>
      </c>
      <c r="J21" s="131">
        <v>236.76</v>
      </c>
      <c r="K21" s="131">
        <v>0</v>
      </c>
      <c r="L21" s="131">
        <v>74.415000000000006</v>
      </c>
      <c r="M21" s="131">
        <v>95.27</v>
      </c>
      <c r="N21" s="122"/>
      <c r="O21" s="131">
        <v>0</v>
      </c>
      <c r="P21" s="131">
        <v>228.8185</v>
      </c>
      <c r="R21" s="106" t="s">
        <v>772</v>
      </c>
      <c r="U21" s="128"/>
      <c r="V21" s="128"/>
      <c r="W21" s="115"/>
    </row>
    <row r="22" spans="2:24" s="106" customFormat="1" x14ac:dyDescent="0.2">
      <c r="C22" s="115"/>
      <c r="D22" s="116"/>
      <c r="E22" s="115"/>
      <c r="G22" s="115"/>
      <c r="H22" s="132"/>
      <c r="I22" s="132"/>
      <c r="J22" s="132"/>
      <c r="K22" s="132"/>
      <c r="L22" s="132"/>
      <c r="M22" s="132"/>
      <c r="N22" s="122"/>
      <c r="O22" s="132"/>
      <c r="P22" s="132"/>
      <c r="U22" s="128"/>
      <c r="V22" s="128"/>
      <c r="W22" s="115"/>
    </row>
    <row r="23" spans="2:24" s="106" customFormat="1" x14ac:dyDescent="0.2">
      <c r="B23" s="51" t="s">
        <v>298</v>
      </c>
      <c r="C23" s="115"/>
      <c r="D23" s="116"/>
      <c r="E23" s="115"/>
      <c r="G23" s="115"/>
      <c r="H23" s="132"/>
      <c r="I23" s="132"/>
      <c r="J23" s="132"/>
      <c r="K23" s="132"/>
      <c r="L23" s="132"/>
      <c r="M23" s="132"/>
      <c r="N23" s="122"/>
      <c r="O23" s="132"/>
      <c r="P23" s="132"/>
      <c r="U23" s="128"/>
      <c r="V23" s="128"/>
      <c r="W23" s="115"/>
    </row>
    <row r="24" spans="2:24" s="106" customFormat="1" x14ac:dyDescent="0.2">
      <c r="B24" s="53" t="s">
        <v>297</v>
      </c>
      <c r="C24" s="115"/>
      <c r="D24" s="116" t="s">
        <v>174</v>
      </c>
      <c r="E24" s="115"/>
      <c r="G24" s="115"/>
      <c r="H24" s="131">
        <v>0</v>
      </c>
      <c r="I24" s="131">
        <v>79.739999999999995</v>
      </c>
      <c r="J24" s="131">
        <v>236.76</v>
      </c>
      <c r="K24" s="131">
        <v>177</v>
      </c>
      <c r="L24" s="131">
        <v>0</v>
      </c>
      <c r="M24" s="131">
        <v>95.27</v>
      </c>
      <c r="N24" s="122"/>
      <c r="O24" s="131">
        <v>232.8</v>
      </c>
      <c r="P24" s="131">
        <v>212.22925000000001</v>
      </c>
      <c r="R24" s="106" t="s">
        <v>773</v>
      </c>
      <c r="U24" s="128"/>
      <c r="V24" s="128"/>
      <c r="W24" s="115"/>
    </row>
    <row r="25" spans="2:24" s="106" customFormat="1" x14ac:dyDescent="0.2">
      <c r="B25" s="53" t="s">
        <v>145</v>
      </c>
      <c r="C25" s="115"/>
      <c r="D25" s="116" t="s">
        <v>174</v>
      </c>
      <c r="E25" s="115"/>
      <c r="G25" s="115"/>
      <c r="H25" s="131">
        <v>0</v>
      </c>
      <c r="I25" s="131">
        <v>84.29</v>
      </c>
      <c r="J25" s="131">
        <v>236.76</v>
      </c>
      <c r="K25" s="131">
        <v>177</v>
      </c>
      <c r="L25" s="131">
        <v>0</v>
      </c>
      <c r="M25" s="131">
        <v>95.27</v>
      </c>
      <c r="N25" s="122"/>
      <c r="O25" s="131">
        <v>232.8</v>
      </c>
      <c r="P25" s="131">
        <v>228.8185</v>
      </c>
      <c r="R25" s="106" t="s">
        <v>774</v>
      </c>
      <c r="U25" s="128"/>
      <c r="V25" s="128"/>
      <c r="W25" s="115"/>
    </row>
    <row r="26" spans="2:24" s="106" customFormat="1" x14ac:dyDescent="0.2">
      <c r="C26" s="115"/>
      <c r="D26" s="115"/>
      <c r="E26" s="115"/>
      <c r="G26" s="115"/>
      <c r="H26" s="132"/>
      <c r="I26" s="119"/>
      <c r="J26" s="132"/>
      <c r="K26" s="132"/>
      <c r="L26" s="132"/>
      <c r="M26" s="132"/>
      <c r="N26" s="122"/>
      <c r="O26" s="132"/>
      <c r="P26" s="132"/>
      <c r="U26" s="128"/>
      <c r="V26" s="128"/>
      <c r="W26" s="115"/>
      <c r="X26" s="115"/>
    </row>
    <row r="27" spans="2:24" s="127" customFormat="1" x14ac:dyDescent="0.2">
      <c r="B27" s="127" t="s">
        <v>301</v>
      </c>
    </row>
    <row r="28" spans="2:24" s="106" customFormat="1" x14ac:dyDescent="0.2">
      <c r="B28" s="97"/>
      <c r="C28" s="115"/>
      <c r="D28" s="115"/>
      <c r="E28" s="115"/>
      <c r="F28" s="116"/>
      <c r="G28" s="115"/>
      <c r="H28" s="115"/>
      <c r="I28" s="115"/>
      <c r="J28" s="117"/>
      <c r="K28" s="115"/>
      <c r="L28" s="128"/>
      <c r="M28" s="128"/>
      <c r="N28" s="128"/>
      <c r="O28" s="128"/>
      <c r="P28" s="128"/>
      <c r="Q28" s="128"/>
      <c r="R28" s="128"/>
      <c r="S28" s="128"/>
      <c r="T28" s="128"/>
      <c r="U28" s="128"/>
      <c r="V28" s="128"/>
      <c r="W28" s="115"/>
      <c r="X28" s="115"/>
    </row>
    <row r="29" spans="2:24" s="106" customFormat="1" x14ac:dyDescent="0.2">
      <c r="B29" s="118" t="s">
        <v>295</v>
      </c>
      <c r="C29" s="115"/>
      <c r="D29" s="115"/>
      <c r="E29" s="115"/>
      <c r="F29" s="116"/>
      <c r="G29" s="115"/>
      <c r="H29" s="115"/>
      <c r="I29" s="115"/>
      <c r="J29" s="117"/>
      <c r="K29" s="115"/>
      <c r="L29" s="128"/>
      <c r="M29" s="128"/>
      <c r="N29" s="128"/>
      <c r="O29" s="128"/>
      <c r="P29" s="128"/>
      <c r="Q29" s="128"/>
      <c r="R29" s="128"/>
      <c r="S29" s="128"/>
      <c r="T29" s="128"/>
      <c r="U29" s="128"/>
      <c r="V29" s="128"/>
      <c r="W29" s="115"/>
      <c r="X29" s="115"/>
    </row>
    <row r="30" spans="2:24" s="106" customFormat="1" x14ac:dyDescent="0.2">
      <c r="B30" s="97"/>
      <c r="C30" s="115"/>
      <c r="D30" s="115"/>
      <c r="E30" s="115"/>
      <c r="F30" s="116"/>
      <c r="G30" s="115"/>
      <c r="H30" s="115"/>
      <c r="I30" s="115"/>
      <c r="J30" s="117"/>
      <c r="K30" s="115"/>
      <c r="L30" s="128"/>
      <c r="M30" s="128"/>
      <c r="N30" s="128"/>
      <c r="O30" s="128"/>
      <c r="P30" s="128"/>
      <c r="Q30" s="128"/>
      <c r="R30" s="128"/>
      <c r="S30" s="128"/>
      <c r="T30" s="128"/>
      <c r="U30" s="128"/>
      <c r="V30" s="128"/>
      <c r="W30" s="115"/>
      <c r="X30" s="115"/>
    </row>
    <row r="31" spans="2:24" s="106" customFormat="1" x14ac:dyDescent="0.2">
      <c r="B31" s="51" t="s">
        <v>296</v>
      </c>
      <c r="C31" s="115"/>
      <c r="N31" s="121"/>
      <c r="Q31" s="128"/>
      <c r="R31" s="128"/>
      <c r="S31" s="128"/>
      <c r="T31" s="128"/>
      <c r="U31" s="128"/>
      <c r="V31" s="128"/>
      <c r="W31" s="115"/>
      <c r="X31" s="115"/>
    </row>
    <row r="32" spans="2:24" s="106" customFormat="1" x14ac:dyDescent="0.2">
      <c r="B32" s="53" t="s">
        <v>297</v>
      </c>
      <c r="C32" s="115"/>
      <c r="D32" s="116" t="s">
        <v>176</v>
      </c>
      <c r="E32" s="115"/>
      <c r="F32" s="116"/>
      <c r="G32" s="115"/>
      <c r="H32" s="131">
        <v>0</v>
      </c>
      <c r="I32" s="131">
        <v>76.647791511417097</v>
      </c>
      <c r="J32" s="131">
        <v>245.04</v>
      </c>
      <c r="K32" s="131">
        <v>0</v>
      </c>
      <c r="L32" s="131">
        <v>131.178</v>
      </c>
      <c r="M32" s="131">
        <v>91.9</v>
      </c>
      <c r="N32" s="122"/>
      <c r="O32" s="131">
        <v>0</v>
      </c>
      <c r="P32" s="1"/>
      <c r="R32" s="106" t="s">
        <v>775</v>
      </c>
      <c r="U32" s="128"/>
      <c r="V32" s="128"/>
      <c r="W32" s="115"/>
    </row>
    <row r="33" spans="2:24" s="106" customFormat="1" x14ac:dyDescent="0.2">
      <c r="B33" s="53" t="s">
        <v>145</v>
      </c>
      <c r="C33" s="115"/>
      <c r="D33" s="116" t="s">
        <v>176</v>
      </c>
      <c r="E33" s="115"/>
      <c r="G33" s="115"/>
      <c r="H33" s="131">
        <v>0</v>
      </c>
      <c r="I33" s="131">
        <v>80.101907417245201</v>
      </c>
      <c r="J33" s="131">
        <v>245.04</v>
      </c>
      <c r="K33" s="131">
        <v>0</v>
      </c>
      <c r="L33" s="131">
        <v>131.178</v>
      </c>
      <c r="M33" s="131">
        <v>91.9</v>
      </c>
      <c r="N33" s="122"/>
      <c r="O33" s="131">
        <v>0</v>
      </c>
      <c r="P33" s="1"/>
      <c r="R33" s="106" t="s">
        <v>776</v>
      </c>
      <c r="U33" s="128"/>
      <c r="V33" s="128"/>
      <c r="W33" s="115"/>
    </row>
    <row r="34" spans="2:24" s="106" customFormat="1" x14ac:dyDescent="0.2">
      <c r="C34" s="115"/>
      <c r="D34" s="116"/>
      <c r="E34" s="115"/>
      <c r="G34" s="115"/>
      <c r="H34" s="132"/>
      <c r="I34" s="132"/>
      <c r="J34" s="132"/>
      <c r="K34" s="132"/>
      <c r="L34" s="132"/>
      <c r="M34" s="132"/>
      <c r="N34" s="122"/>
      <c r="O34" s="132"/>
      <c r="P34" s="132"/>
      <c r="U34" s="128"/>
      <c r="V34" s="128"/>
      <c r="W34" s="115"/>
    </row>
    <row r="35" spans="2:24" s="106" customFormat="1" x14ac:dyDescent="0.2">
      <c r="B35" s="51" t="s">
        <v>298</v>
      </c>
      <c r="C35" s="115"/>
      <c r="D35" s="116"/>
      <c r="E35" s="115"/>
      <c r="G35" s="115"/>
      <c r="H35" s="132"/>
      <c r="I35" s="132"/>
      <c r="J35" s="132"/>
      <c r="K35" s="132"/>
      <c r="L35" s="132"/>
      <c r="M35" s="132"/>
      <c r="N35" s="122"/>
      <c r="O35" s="132"/>
      <c r="P35" s="132"/>
      <c r="U35" s="128"/>
      <c r="V35" s="128"/>
      <c r="W35" s="115"/>
    </row>
    <row r="36" spans="2:24" s="106" customFormat="1" x14ac:dyDescent="0.2">
      <c r="B36" s="53" t="s">
        <v>297</v>
      </c>
      <c r="C36" s="115"/>
      <c r="D36" s="116" t="s">
        <v>176</v>
      </c>
      <c r="E36" s="115"/>
      <c r="G36" s="115"/>
      <c r="H36" s="131">
        <v>0</v>
      </c>
      <c r="I36" s="131">
        <v>77.7568546768278</v>
      </c>
      <c r="J36" s="131">
        <v>245.04</v>
      </c>
      <c r="K36" s="131">
        <v>151</v>
      </c>
      <c r="L36" s="131">
        <v>0</v>
      </c>
      <c r="M36" s="131">
        <v>91.9</v>
      </c>
      <c r="N36" s="122"/>
      <c r="O36" s="131">
        <v>225.48</v>
      </c>
      <c r="P36" s="1"/>
      <c r="R36" s="106" t="s">
        <v>777</v>
      </c>
      <c r="U36" s="128"/>
      <c r="V36" s="128"/>
      <c r="W36" s="115"/>
    </row>
    <row r="37" spans="2:24" s="106" customFormat="1" x14ac:dyDescent="0.2">
      <c r="B37" s="53" t="s">
        <v>145</v>
      </c>
      <c r="C37" s="115"/>
      <c r="D37" s="116" t="s">
        <v>176</v>
      </c>
      <c r="E37" s="115"/>
      <c r="G37" s="115"/>
      <c r="H37" s="131">
        <v>0</v>
      </c>
      <c r="I37" s="131">
        <v>80.355543795991295</v>
      </c>
      <c r="J37" s="131">
        <v>245.04</v>
      </c>
      <c r="K37" s="131">
        <v>151</v>
      </c>
      <c r="L37" s="131">
        <v>0</v>
      </c>
      <c r="M37" s="131">
        <v>91.9</v>
      </c>
      <c r="N37" s="122"/>
      <c r="O37" s="131">
        <v>225.48</v>
      </c>
      <c r="P37" s="1"/>
      <c r="R37" s="106" t="s">
        <v>778</v>
      </c>
      <c r="U37" s="128"/>
      <c r="V37" s="128"/>
      <c r="W37" s="115"/>
    </row>
    <row r="38" spans="2:24" s="106" customFormat="1" x14ac:dyDescent="0.2">
      <c r="C38" s="115"/>
      <c r="D38" s="115"/>
      <c r="E38" s="115"/>
      <c r="G38" s="115"/>
      <c r="H38" s="132"/>
      <c r="I38" s="119"/>
      <c r="J38" s="132"/>
      <c r="K38" s="132"/>
      <c r="L38" s="132"/>
      <c r="M38" s="132"/>
      <c r="N38" s="122"/>
      <c r="O38" s="132"/>
      <c r="P38" s="132"/>
      <c r="U38" s="128"/>
      <c r="V38" s="128"/>
      <c r="W38" s="115"/>
      <c r="X38" s="115"/>
    </row>
    <row r="39" spans="2:24" s="127" customFormat="1" x14ac:dyDescent="0.2">
      <c r="B39" s="127" t="s">
        <v>302</v>
      </c>
    </row>
    <row r="40" spans="2:24" s="106" customFormat="1" x14ac:dyDescent="0.2">
      <c r="B40" s="97"/>
      <c r="C40" s="115"/>
      <c r="D40" s="115"/>
      <c r="E40" s="115"/>
      <c r="F40" s="116"/>
      <c r="G40" s="115"/>
      <c r="H40" s="115"/>
      <c r="I40" s="115"/>
      <c r="J40" s="117"/>
      <c r="K40" s="115"/>
      <c r="L40" s="128"/>
      <c r="M40" s="128"/>
      <c r="N40" s="129"/>
      <c r="O40" s="128"/>
      <c r="P40" s="128"/>
      <c r="Q40" s="128"/>
      <c r="R40" s="128"/>
      <c r="S40" s="128"/>
      <c r="T40" s="128"/>
      <c r="U40" s="128"/>
      <c r="V40" s="128"/>
      <c r="W40" s="115"/>
      <c r="X40" s="115"/>
    </row>
    <row r="41" spans="2:24" s="106" customFormat="1" x14ac:dyDescent="0.2">
      <c r="B41" s="118" t="s">
        <v>295</v>
      </c>
      <c r="C41" s="115"/>
      <c r="D41" s="115"/>
      <c r="E41" s="115"/>
      <c r="F41" s="116"/>
      <c r="G41" s="115"/>
      <c r="H41" s="115"/>
      <c r="I41" s="115"/>
      <c r="J41" s="117"/>
      <c r="K41" s="115"/>
      <c r="L41" s="128"/>
      <c r="M41" s="128"/>
      <c r="N41" s="129"/>
      <c r="O41" s="128"/>
      <c r="P41" s="128"/>
      <c r="Q41" s="128"/>
      <c r="R41" s="128"/>
      <c r="S41" s="128"/>
      <c r="T41" s="128"/>
      <c r="U41" s="128"/>
      <c r="V41" s="128"/>
      <c r="W41" s="115"/>
      <c r="X41" s="115"/>
    </row>
    <row r="42" spans="2:24" s="106" customFormat="1" x14ac:dyDescent="0.2">
      <c r="B42" s="97"/>
      <c r="C42" s="115"/>
      <c r="D42" s="115"/>
      <c r="E42" s="115"/>
      <c r="F42" s="116"/>
      <c r="G42" s="115"/>
      <c r="H42" s="115"/>
      <c r="I42" s="115"/>
      <c r="J42" s="117"/>
      <c r="K42" s="115"/>
      <c r="L42" s="128"/>
      <c r="M42" s="128"/>
      <c r="N42" s="129"/>
      <c r="O42" s="128"/>
      <c r="P42" s="128"/>
      <c r="Q42" s="128"/>
      <c r="R42" s="128"/>
      <c r="S42" s="128"/>
      <c r="T42" s="128"/>
      <c r="U42" s="128"/>
      <c r="V42" s="128"/>
      <c r="W42" s="115"/>
      <c r="X42" s="115"/>
    </row>
    <row r="43" spans="2:24" s="106" customFormat="1" x14ac:dyDescent="0.2">
      <c r="B43" s="51" t="s">
        <v>296</v>
      </c>
      <c r="C43" s="115"/>
      <c r="N43" s="121"/>
      <c r="Q43" s="128"/>
      <c r="R43" s="128"/>
      <c r="S43" s="128"/>
      <c r="T43" s="128"/>
      <c r="U43" s="128"/>
      <c r="V43" s="128"/>
      <c r="W43" s="115"/>
      <c r="X43" s="115"/>
    </row>
    <row r="44" spans="2:24" s="106" customFormat="1" x14ac:dyDescent="0.2">
      <c r="B44" s="53" t="s">
        <v>297</v>
      </c>
      <c r="C44" s="115"/>
      <c r="D44" s="116" t="s">
        <v>178</v>
      </c>
      <c r="E44" s="115"/>
      <c r="F44" s="116"/>
      <c r="G44" s="115"/>
      <c r="H44" s="131">
        <v>0</v>
      </c>
      <c r="I44" s="131">
        <v>133.09</v>
      </c>
      <c r="J44" s="131">
        <v>325.08</v>
      </c>
      <c r="K44" s="131">
        <v>0</v>
      </c>
      <c r="L44" s="131">
        <v>153.33949999999999</v>
      </c>
      <c r="M44" s="131">
        <v>224.7</v>
      </c>
      <c r="N44" s="122"/>
      <c r="O44" s="131">
        <v>174.48</v>
      </c>
      <c r="P44" s="1"/>
      <c r="R44" s="106" t="s">
        <v>779</v>
      </c>
      <c r="U44" s="128"/>
      <c r="V44" s="128"/>
      <c r="W44" s="115"/>
    </row>
    <row r="45" spans="2:24" s="106" customFormat="1" x14ac:dyDescent="0.2">
      <c r="B45" s="53" t="s">
        <v>145</v>
      </c>
      <c r="C45" s="115"/>
      <c r="D45" s="116" t="s">
        <v>178</v>
      </c>
      <c r="E45" s="115"/>
      <c r="G45" s="115"/>
      <c r="H45" s="131">
        <v>0</v>
      </c>
      <c r="I45" s="131">
        <v>140.69</v>
      </c>
      <c r="J45" s="131">
        <v>325.08</v>
      </c>
      <c r="K45" s="131">
        <v>0</v>
      </c>
      <c r="L45" s="131">
        <v>153.33949999999999</v>
      </c>
      <c r="M45" s="131">
        <v>224.7</v>
      </c>
      <c r="N45" s="122"/>
      <c r="O45" s="131">
        <v>0</v>
      </c>
      <c r="P45" s="1"/>
      <c r="R45" s="106" t="s">
        <v>780</v>
      </c>
      <c r="U45" s="128"/>
      <c r="V45" s="128"/>
      <c r="W45" s="115"/>
    </row>
    <row r="46" spans="2:24" s="106" customFormat="1" x14ac:dyDescent="0.2">
      <c r="C46" s="115"/>
      <c r="D46" s="116"/>
      <c r="E46" s="115"/>
      <c r="G46" s="115"/>
      <c r="H46" s="132"/>
      <c r="I46" s="132"/>
      <c r="J46" s="132"/>
      <c r="K46" s="132"/>
      <c r="L46" s="132"/>
      <c r="M46" s="132"/>
      <c r="N46" s="122"/>
      <c r="O46" s="132"/>
      <c r="P46" s="132"/>
      <c r="U46" s="128"/>
      <c r="V46" s="128"/>
      <c r="W46" s="115"/>
    </row>
    <row r="47" spans="2:24" s="106" customFormat="1" x14ac:dyDescent="0.2">
      <c r="B47" s="51" t="s">
        <v>298</v>
      </c>
      <c r="C47" s="115"/>
      <c r="D47" s="116"/>
      <c r="E47" s="115"/>
      <c r="G47" s="115"/>
      <c r="H47" s="132"/>
      <c r="I47" s="132"/>
      <c r="J47" s="132"/>
      <c r="K47" s="132"/>
      <c r="L47" s="132"/>
      <c r="M47" s="132"/>
      <c r="N47" s="122"/>
      <c r="O47" s="132"/>
      <c r="P47" s="132"/>
      <c r="U47" s="128"/>
      <c r="V47" s="128"/>
      <c r="W47" s="115"/>
    </row>
    <row r="48" spans="2:24" s="106" customFormat="1" x14ac:dyDescent="0.2">
      <c r="B48" s="53" t="s">
        <v>297</v>
      </c>
      <c r="C48" s="115"/>
      <c r="D48" s="116" t="s">
        <v>178</v>
      </c>
      <c r="E48" s="115"/>
      <c r="G48" s="115"/>
      <c r="H48" s="131">
        <v>0</v>
      </c>
      <c r="I48" s="131">
        <v>133.09</v>
      </c>
      <c r="J48" s="131">
        <v>325.08</v>
      </c>
      <c r="K48" s="131">
        <v>224.75</v>
      </c>
      <c r="L48" s="131">
        <v>0</v>
      </c>
      <c r="M48" s="131">
        <v>224.7</v>
      </c>
      <c r="N48" s="122"/>
      <c r="O48" s="131">
        <v>366.24</v>
      </c>
      <c r="P48" s="1"/>
      <c r="R48" s="106" t="s">
        <v>781</v>
      </c>
      <c r="U48" s="128"/>
      <c r="V48" s="128"/>
      <c r="W48" s="115"/>
    </row>
    <row r="49" spans="2:24" s="106" customFormat="1" x14ac:dyDescent="0.2">
      <c r="B49" s="53" t="s">
        <v>145</v>
      </c>
      <c r="C49" s="115"/>
      <c r="D49" s="116" t="s">
        <v>178</v>
      </c>
      <c r="E49" s="115"/>
      <c r="G49" s="115"/>
      <c r="H49" s="131">
        <v>0</v>
      </c>
      <c r="I49" s="131">
        <v>140.69</v>
      </c>
      <c r="J49" s="131">
        <v>325.08</v>
      </c>
      <c r="K49" s="131">
        <v>224.75</v>
      </c>
      <c r="L49" s="131">
        <v>0</v>
      </c>
      <c r="M49" s="131">
        <v>224.7</v>
      </c>
      <c r="N49" s="122"/>
      <c r="O49" s="131">
        <v>366.24</v>
      </c>
      <c r="P49" s="1"/>
      <c r="R49" s="106" t="s">
        <v>782</v>
      </c>
      <c r="U49" s="128"/>
      <c r="V49" s="128"/>
      <c r="W49" s="115"/>
    </row>
    <row r="50" spans="2:24" s="106" customFormat="1" x14ac:dyDescent="0.2">
      <c r="C50" s="115"/>
      <c r="D50" s="115"/>
      <c r="E50" s="115"/>
      <c r="G50" s="115"/>
      <c r="H50" s="132"/>
      <c r="I50" s="119"/>
      <c r="J50" s="132"/>
      <c r="K50" s="132"/>
      <c r="L50" s="132"/>
      <c r="M50" s="132"/>
      <c r="N50" s="122"/>
      <c r="O50" s="132"/>
      <c r="P50" s="132"/>
      <c r="U50" s="128"/>
      <c r="V50" s="128"/>
      <c r="W50" s="115"/>
      <c r="X50" s="115"/>
    </row>
    <row r="51" spans="2:24" s="127" customFormat="1" x14ac:dyDescent="0.2">
      <c r="B51" s="127" t="s">
        <v>299</v>
      </c>
    </row>
    <row r="52" spans="2:24" s="106" customFormat="1" x14ac:dyDescent="0.2">
      <c r="B52" s="97"/>
      <c r="C52" s="115"/>
      <c r="D52" s="115"/>
      <c r="E52" s="115"/>
      <c r="F52" s="116"/>
      <c r="G52" s="115"/>
      <c r="H52" s="115"/>
      <c r="I52" s="115"/>
      <c r="J52" s="117"/>
      <c r="K52" s="115"/>
      <c r="L52" s="128"/>
      <c r="M52" s="128"/>
      <c r="N52" s="128"/>
      <c r="O52" s="128"/>
      <c r="P52" s="128"/>
      <c r="Q52" s="128"/>
      <c r="R52" s="128"/>
      <c r="S52" s="128"/>
      <c r="T52" s="128"/>
      <c r="U52" s="128"/>
      <c r="V52" s="128"/>
      <c r="W52" s="115"/>
      <c r="X52" s="115"/>
    </row>
    <row r="53" spans="2:24" s="106" customFormat="1" x14ac:dyDescent="0.2">
      <c r="B53" s="118" t="s">
        <v>295</v>
      </c>
      <c r="C53" s="115"/>
      <c r="D53" s="115"/>
      <c r="E53" s="115"/>
      <c r="F53" s="116"/>
      <c r="G53" s="115"/>
      <c r="H53" s="115"/>
      <c r="I53" s="115"/>
      <c r="J53" s="117"/>
      <c r="K53" s="115"/>
      <c r="L53" s="128"/>
      <c r="M53" s="128"/>
      <c r="N53" s="128"/>
      <c r="O53" s="128"/>
      <c r="P53" s="128"/>
      <c r="Q53" s="128"/>
      <c r="R53" s="128"/>
      <c r="S53" s="128"/>
      <c r="T53" s="128"/>
      <c r="U53" s="128"/>
      <c r="V53" s="128"/>
      <c r="W53" s="115"/>
      <c r="X53" s="115"/>
    </row>
    <row r="54" spans="2:24" s="106" customFormat="1" x14ac:dyDescent="0.2">
      <c r="B54" s="97"/>
      <c r="C54" s="115"/>
      <c r="D54" s="115"/>
      <c r="E54" s="115"/>
      <c r="F54" s="116"/>
      <c r="G54" s="115"/>
      <c r="H54" s="115"/>
      <c r="I54" s="115"/>
      <c r="J54" s="117"/>
      <c r="K54" s="115"/>
      <c r="L54" s="128"/>
      <c r="M54" s="128"/>
      <c r="N54" s="128"/>
      <c r="O54" s="128"/>
      <c r="P54" s="128"/>
      <c r="Q54" s="128"/>
      <c r="R54" s="128"/>
      <c r="S54" s="128"/>
      <c r="T54" s="128"/>
      <c r="U54" s="128"/>
      <c r="V54" s="128"/>
      <c r="W54" s="115"/>
      <c r="X54" s="115"/>
    </row>
    <row r="55" spans="2:24" s="106" customFormat="1" x14ac:dyDescent="0.2">
      <c r="B55" s="51" t="s">
        <v>296</v>
      </c>
      <c r="C55" s="115"/>
      <c r="N55" s="121"/>
      <c r="Q55" s="128"/>
      <c r="R55" s="128"/>
      <c r="S55" s="128"/>
      <c r="T55" s="128"/>
      <c r="U55" s="128"/>
      <c r="V55" s="128"/>
      <c r="W55" s="115"/>
      <c r="X55" s="115"/>
    </row>
    <row r="56" spans="2:24" s="106" customFormat="1" x14ac:dyDescent="0.2">
      <c r="B56" s="53" t="s">
        <v>297</v>
      </c>
      <c r="C56" s="115"/>
      <c r="D56" s="116" t="s">
        <v>147</v>
      </c>
      <c r="E56" s="115"/>
      <c r="F56" s="116"/>
      <c r="G56" s="115"/>
      <c r="H56" s="131">
        <v>0</v>
      </c>
      <c r="I56" s="131">
        <v>137.05000000000001</v>
      </c>
      <c r="J56" s="131">
        <v>350.16</v>
      </c>
      <c r="K56" s="131">
        <v>0</v>
      </c>
      <c r="L56" s="131">
        <v>169</v>
      </c>
      <c r="M56" s="131">
        <v>233.55</v>
      </c>
      <c r="N56" s="122"/>
      <c r="O56" s="131">
        <v>180.48</v>
      </c>
      <c r="P56" s="1"/>
      <c r="R56" s="106" t="s">
        <v>783</v>
      </c>
      <c r="U56" s="128"/>
      <c r="V56" s="128"/>
      <c r="W56" s="115"/>
    </row>
    <row r="57" spans="2:24" s="106" customFormat="1" x14ac:dyDescent="0.2">
      <c r="B57" s="53" t="s">
        <v>145</v>
      </c>
      <c r="C57" s="115"/>
      <c r="D57" s="116" t="s">
        <v>147</v>
      </c>
      <c r="E57" s="115"/>
      <c r="G57" s="115"/>
      <c r="H57" s="131">
        <v>0</v>
      </c>
      <c r="I57" s="131">
        <v>144.88</v>
      </c>
      <c r="J57" s="131">
        <v>350.16</v>
      </c>
      <c r="K57" s="131">
        <v>0</v>
      </c>
      <c r="L57" s="131">
        <v>169</v>
      </c>
      <c r="M57" s="131">
        <v>233.55</v>
      </c>
      <c r="N57" s="122"/>
      <c r="O57" s="131">
        <v>0</v>
      </c>
      <c r="P57" s="1"/>
      <c r="R57" s="106" t="s">
        <v>784</v>
      </c>
      <c r="U57" s="128"/>
      <c r="V57" s="128"/>
      <c r="W57" s="115"/>
    </row>
    <row r="58" spans="2:24" s="106" customFormat="1" x14ac:dyDescent="0.2">
      <c r="C58" s="115"/>
      <c r="D58" s="116"/>
      <c r="E58" s="115"/>
      <c r="G58" s="115"/>
      <c r="H58" s="132"/>
      <c r="I58" s="132"/>
      <c r="J58" s="132"/>
      <c r="K58" s="132"/>
      <c r="L58" s="132"/>
      <c r="M58" s="132"/>
      <c r="N58" s="122"/>
      <c r="O58" s="132"/>
      <c r="P58" s="132"/>
      <c r="U58" s="128"/>
      <c r="V58" s="128"/>
      <c r="W58" s="115"/>
    </row>
    <row r="59" spans="2:24" s="106" customFormat="1" x14ac:dyDescent="0.2">
      <c r="B59" s="51" t="s">
        <v>298</v>
      </c>
      <c r="C59" s="115"/>
      <c r="D59" s="116"/>
      <c r="E59" s="115"/>
      <c r="G59" s="115"/>
      <c r="H59" s="132"/>
      <c r="I59" s="132"/>
      <c r="J59" s="132"/>
      <c r="K59" s="132"/>
      <c r="L59" s="132"/>
      <c r="M59" s="132"/>
      <c r="N59" s="122"/>
      <c r="O59" s="132"/>
      <c r="P59" s="132"/>
      <c r="U59" s="128"/>
      <c r="V59" s="128"/>
      <c r="W59" s="115"/>
    </row>
    <row r="60" spans="2:24" s="106" customFormat="1" x14ac:dyDescent="0.2">
      <c r="B60" s="53" t="s">
        <v>297</v>
      </c>
      <c r="C60" s="115"/>
      <c r="D60" s="116" t="s">
        <v>147</v>
      </c>
      <c r="E60" s="115"/>
      <c r="G60" s="115"/>
      <c r="H60" s="131">
        <v>0</v>
      </c>
      <c r="I60" s="131">
        <v>137.05000000000001</v>
      </c>
      <c r="J60" s="131">
        <v>350.16</v>
      </c>
      <c r="K60" s="131">
        <v>221</v>
      </c>
      <c r="L60" s="131">
        <v>0</v>
      </c>
      <c r="M60" s="131">
        <v>233.55</v>
      </c>
      <c r="N60" s="122"/>
      <c r="O60" s="131">
        <v>378.96</v>
      </c>
      <c r="P60" s="1"/>
      <c r="R60" s="106" t="s">
        <v>785</v>
      </c>
      <c r="U60" s="128"/>
      <c r="V60" s="128"/>
      <c r="W60" s="115"/>
    </row>
    <row r="61" spans="2:24" s="106" customFormat="1" x14ac:dyDescent="0.2">
      <c r="B61" s="53" t="s">
        <v>145</v>
      </c>
      <c r="C61" s="115"/>
      <c r="D61" s="116" t="s">
        <v>147</v>
      </c>
      <c r="E61" s="115"/>
      <c r="G61" s="115"/>
      <c r="H61" s="131">
        <v>0</v>
      </c>
      <c r="I61" s="131">
        <v>144.88</v>
      </c>
      <c r="J61" s="131">
        <v>350.16</v>
      </c>
      <c r="K61" s="131">
        <v>221</v>
      </c>
      <c r="L61" s="131">
        <v>0</v>
      </c>
      <c r="M61" s="131">
        <v>233.55</v>
      </c>
      <c r="N61" s="122"/>
      <c r="O61" s="131">
        <v>378.96</v>
      </c>
      <c r="P61" s="1"/>
      <c r="R61" s="106" t="s">
        <v>786</v>
      </c>
      <c r="U61" s="128"/>
      <c r="V61" s="128"/>
      <c r="W61" s="115"/>
    </row>
    <row r="62" spans="2:24" s="106" customFormat="1" x14ac:dyDescent="0.2">
      <c r="C62" s="115"/>
      <c r="D62" s="115"/>
      <c r="E62" s="115"/>
      <c r="G62" s="115"/>
      <c r="H62" s="132"/>
      <c r="I62" s="119"/>
      <c r="J62" s="132"/>
      <c r="K62" s="132"/>
      <c r="L62" s="132"/>
      <c r="M62" s="132"/>
      <c r="N62" s="122"/>
      <c r="O62" s="132"/>
      <c r="P62" s="132"/>
      <c r="U62" s="128"/>
      <c r="V62" s="128"/>
      <c r="W62" s="115"/>
      <c r="X62" s="115"/>
    </row>
    <row r="63" spans="2:24" s="127" customFormat="1" x14ac:dyDescent="0.2">
      <c r="B63" s="127" t="s">
        <v>294</v>
      </c>
    </row>
    <row r="64" spans="2:24" s="106" customFormat="1" x14ac:dyDescent="0.2">
      <c r="B64" s="97"/>
      <c r="C64" s="115"/>
      <c r="D64" s="115"/>
      <c r="E64" s="115"/>
      <c r="F64" s="116"/>
      <c r="G64" s="115"/>
      <c r="H64" s="115"/>
      <c r="I64" s="115"/>
      <c r="J64" s="117"/>
      <c r="K64" s="115"/>
      <c r="L64" s="128"/>
      <c r="M64" s="128"/>
      <c r="N64" s="128"/>
      <c r="O64" s="128"/>
      <c r="P64" s="128"/>
      <c r="Q64" s="128"/>
      <c r="R64" s="128"/>
      <c r="S64" s="128"/>
      <c r="T64" s="128"/>
      <c r="U64" s="128"/>
      <c r="V64" s="128"/>
      <c r="W64" s="115"/>
      <c r="X64" s="115"/>
    </row>
    <row r="65" spans="2:24" s="106" customFormat="1" x14ac:dyDescent="0.2">
      <c r="B65" s="118" t="s">
        <v>295</v>
      </c>
      <c r="C65" s="115"/>
      <c r="D65" s="115"/>
      <c r="E65" s="115"/>
      <c r="F65" s="116"/>
      <c r="G65" s="115"/>
      <c r="H65" s="115"/>
      <c r="I65" s="115"/>
      <c r="J65" s="117"/>
      <c r="K65" s="115"/>
      <c r="L65" s="128"/>
      <c r="M65" s="128"/>
      <c r="N65" s="128"/>
      <c r="O65" s="128"/>
      <c r="P65" s="128"/>
      <c r="Q65" s="128"/>
      <c r="R65" s="128"/>
      <c r="S65" s="128"/>
      <c r="T65" s="128"/>
      <c r="U65" s="128"/>
      <c r="V65" s="128"/>
      <c r="W65" s="115"/>
      <c r="X65" s="115"/>
    </row>
    <row r="66" spans="2:24" s="106" customFormat="1" x14ac:dyDescent="0.2">
      <c r="B66" s="97"/>
      <c r="C66" s="115"/>
      <c r="D66" s="115"/>
      <c r="E66" s="115"/>
      <c r="F66" s="116"/>
      <c r="G66" s="115"/>
      <c r="H66" s="115"/>
      <c r="I66" s="115"/>
      <c r="J66" s="117"/>
      <c r="K66" s="115"/>
      <c r="L66" s="128"/>
      <c r="M66" s="128"/>
      <c r="N66" s="129"/>
      <c r="O66" s="128"/>
      <c r="P66" s="128"/>
      <c r="Q66" s="128"/>
      <c r="R66" s="128"/>
      <c r="S66" s="128"/>
      <c r="T66" s="128"/>
      <c r="U66" s="128"/>
      <c r="V66" s="128"/>
      <c r="W66" s="115"/>
      <c r="X66" s="115"/>
    </row>
    <row r="67" spans="2:24" s="106" customFormat="1" x14ac:dyDescent="0.2">
      <c r="B67" s="51" t="s">
        <v>296</v>
      </c>
      <c r="C67" s="115"/>
      <c r="N67" s="121"/>
      <c r="Q67" s="128"/>
      <c r="R67" s="128"/>
      <c r="S67" s="128"/>
      <c r="T67" s="128"/>
      <c r="U67" s="128"/>
      <c r="V67" s="128"/>
      <c r="W67" s="115"/>
      <c r="X67" s="115"/>
    </row>
    <row r="68" spans="2:24" s="106" customFormat="1" x14ac:dyDescent="0.2">
      <c r="B68" s="53" t="s">
        <v>297</v>
      </c>
      <c r="C68" s="115"/>
      <c r="D68" s="116" t="s">
        <v>92</v>
      </c>
      <c r="E68" s="115"/>
      <c r="F68" s="116"/>
      <c r="G68" s="115"/>
      <c r="H68" s="131">
        <v>0</v>
      </c>
      <c r="I68" s="131">
        <v>142.02000000000001</v>
      </c>
      <c r="J68" s="131">
        <v>340.79999999999995</v>
      </c>
      <c r="K68" s="131">
        <v>0</v>
      </c>
      <c r="L68" s="131">
        <v>175</v>
      </c>
      <c r="M68" s="131">
        <v>238.36</v>
      </c>
      <c r="N68" s="122">
        <v>238.35999999999999</v>
      </c>
      <c r="O68" s="131">
        <v>184.8</v>
      </c>
      <c r="P68" s="1"/>
      <c r="R68" s="106" t="s">
        <v>787</v>
      </c>
      <c r="U68" s="128"/>
      <c r="V68" s="128"/>
      <c r="W68" s="115"/>
    </row>
    <row r="69" spans="2:24" s="106" customFormat="1" x14ac:dyDescent="0.2">
      <c r="B69" s="53" t="s">
        <v>145</v>
      </c>
      <c r="C69" s="115"/>
      <c r="D69" s="116" t="s">
        <v>92</v>
      </c>
      <c r="E69" s="115"/>
      <c r="G69" s="115"/>
      <c r="H69" s="131">
        <v>0</v>
      </c>
      <c r="I69" s="131">
        <v>150.13999999999999</v>
      </c>
      <c r="J69" s="131">
        <v>340.79999999999995</v>
      </c>
      <c r="K69" s="131">
        <v>0</v>
      </c>
      <c r="L69" s="131">
        <v>175</v>
      </c>
      <c r="M69" s="131">
        <v>238.36</v>
      </c>
      <c r="N69" s="122">
        <v>238.35999999999999</v>
      </c>
      <c r="O69" s="131">
        <v>0</v>
      </c>
      <c r="P69" s="1"/>
      <c r="R69" s="106" t="s">
        <v>788</v>
      </c>
      <c r="U69" s="128"/>
      <c r="V69" s="128"/>
      <c r="W69" s="115"/>
    </row>
    <row r="70" spans="2:24" s="106" customFormat="1" x14ac:dyDescent="0.2">
      <c r="C70" s="115"/>
      <c r="D70" s="116"/>
      <c r="E70" s="115"/>
      <c r="G70" s="115"/>
      <c r="H70" s="132"/>
      <c r="I70" s="132"/>
      <c r="J70" s="132"/>
      <c r="K70" s="132"/>
      <c r="L70" s="132"/>
      <c r="M70" s="132"/>
      <c r="N70" s="122"/>
      <c r="O70" s="132"/>
      <c r="P70" s="132"/>
      <c r="U70" s="128"/>
      <c r="V70" s="128"/>
      <c r="W70" s="115"/>
    </row>
    <row r="71" spans="2:24" s="106" customFormat="1" x14ac:dyDescent="0.2">
      <c r="B71" s="51" t="s">
        <v>298</v>
      </c>
      <c r="C71" s="115"/>
      <c r="D71" s="116"/>
      <c r="E71" s="115"/>
      <c r="G71" s="115"/>
      <c r="H71" s="132"/>
      <c r="I71" s="132"/>
      <c r="J71" s="132"/>
      <c r="K71" s="132"/>
      <c r="L71" s="132"/>
      <c r="M71" s="132"/>
      <c r="N71" s="122"/>
      <c r="O71" s="132"/>
      <c r="P71" s="132"/>
      <c r="U71" s="128"/>
      <c r="V71" s="128"/>
      <c r="W71" s="115"/>
    </row>
    <row r="72" spans="2:24" s="106" customFormat="1" x14ac:dyDescent="0.2">
      <c r="B72" s="53" t="s">
        <v>297</v>
      </c>
      <c r="C72" s="115"/>
      <c r="D72" s="116" t="s">
        <v>92</v>
      </c>
      <c r="E72" s="115"/>
      <c r="G72" s="115"/>
      <c r="H72" s="131">
        <v>0</v>
      </c>
      <c r="I72" s="131">
        <v>142.02000000000001</v>
      </c>
      <c r="J72" s="131">
        <v>340.79999999999995</v>
      </c>
      <c r="K72" s="131">
        <v>220</v>
      </c>
      <c r="L72" s="131">
        <v>0</v>
      </c>
      <c r="M72" s="131">
        <v>238.36</v>
      </c>
      <c r="N72" s="122">
        <v>238.35999999999999</v>
      </c>
      <c r="O72" s="131">
        <v>387.96</v>
      </c>
      <c r="P72" s="1"/>
      <c r="R72" s="106" t="s">
        <v>789</v>
      </c>
      <c r="U72" s="128"/>
      <c r="V72" s="128"/>
      <c r="W72" s="115"/>
    </row>
    <row r="73" spans="2:24" s="106" customFormat="1" x14ac:dyDescent="0.2">
      <c r="B73" s="53" t="s">
        <v>145</v>
      </c>
      <c r="C73" s="115"/>
      <c r="D73" s="116" t="s">
        <v>92</v>
      </c>
      <c r="E73" s="115"/>
      <c r="G73" s="115"/>
      <c r="H73" s="131">
        <v>0</v>
      </c>
      <c r="I73" s="131">
        <v>150.13999999999999</v>
      </c>
      <c r="J73" s="131">
        <v>340.79999999999995</v>
      </c>
      <c r="K73" s="131">
        <v>220</v>
      </c>
      <c r="L73" s="131">
        <v>0</v>
      </c>
      <c r="M73" s="131">
        <v>238.36</v>
      </c>
      <c r="N73" s="122">
        <v>238.35999999999999</v>
      </c>
      <c r="O73" s="131">
        <v>387.96</v>
      </c>
      <c r="P73" s="1"/>
      <c r="R73" s="106" t="s">
        <v>790</v>
      </c>
      <c r="U73" s="128"/>
      <c r="V73" s="128"/>
      <c r="W73" s="115"/>
    </row>
    <row r="74" spans="2:24" s="106" customFormat="1" x14ac:dyDescent="0.2">
      <c r="C74" s="115"/>
      <c r="D74" s="115"/>
      <c r="E74" s="115"/>
      <c r="G74" s="115"/>
      <c r="H74" s="132"/>
      <c r="I74" s="132"/>
      <c r="J74" s="132"/>
      <c r="K74" s="132"/>
      <c r="L74" s="132"/>
      <c r="M74" s="132"/>
      <c r="N74" s="122"/>
      <c r="O74" s="119"/>
      <c r="P74" s="132"/>
      <c r="U74" s="128"/>
      <c r="V74" s="128"/>
      <c r="W74" s="115"/>
      <c r="X74" s="115"/>
    </row>
    <row r="75" spans="2:24" s="127" customFormat="1" x14ac:dyDescent="0.2">
      <c r="B75" s="127" t="s">
        <v>303</v>
      </c>
    </row>
    <row r="76" spans="2:24" s="106" customFormat="1" x14ac:dyDescent="0.2">
      <c r="B76" s="97"/>
      <c r="C76" s="115"/>
      <c r="D76" s="115"/>
      <c r="E76" s="115"/>
      <c r="F76" s="116"/>
      <c r="G76" s="115"/>
      <c r="H76" s="115"/>
      <c r="I76" s="115"/>
      <c r="J76" s="117"/>
      <c r="K76" s="115"/>
      <c r="L76" s="128"/>
      <c r="M76" s="128"/>
      <c r="N76" s="128"/>
      <c r="O76" s="128"/>
      <c r="P76" s="128"/>
      <c r="Q76" s="128"/>
      <c r="R76" s="128"/>
      <c r="S76" s="128"/>
      <c r="T76" s="128"/>
      <c r="U76" s="128"/>
      <c r="V76" s="128"/>
      <c r="W76" s="115"/>
      <c r="X76" s="115"/>
    </row>
    <row r="77" spans="2:24" s="106" customFormat="1" x14ac:dyDescent="0.2">
      <c r="B77" s="118" t="s">
        <v>295</v>
      </c>
      <c r="C77" s="115"/>
      <c r="D77" s="115"/>
      <c r="E77" s="115"/>
      <c r="F77" s="116"/>
      <c r="G77" s="115"/>
      <c r="H77" s="115"/>
      <c r="I77" s="115"/>
      <c r="J77" s="117"/>
      <c r="K77" s="115"/>
      <c r="L77" s="128"/>
      <c r="M77" s="128"/>
      <c r="N77" s="129"/>
      <c r="O77" s="128"/>
      <c r="P77" s="128"/>
      <c r="Q77" s="128"/>
      <c r="R77" s="128"/>
      <c r="S77" s="128"/>
      <c r="T77" s="128"/>
      <c r="U77" s="128"/>
      <c r="V77" s="128"/>
      <c r="W77" s="115"/>
      <c r="X77" s="115"/>
    </row>
    <row r="78" spans="2:24" s="106" customFormat="1" x14ac:dyDescent="0.2">
      <c r="B78" s="97"/>
      <c r="C78" s="115"/>
      <c r="D78" s="115"/>
      <c r="E78" s="115"/>
      <c r="F78" s="116"/>
      <c r="G78" s="115"/>
      <c r="H78" s="115"/>
      <c r="I78" s="115"/>
      <c r="J78" s="117"/>
      <c r="K78" s="115"/>
      <c r="L78" s="128"/>
      <c r="M78" s="128"/>
      <c r="N78" s="129"/>
      <c r="O78" s="128"/>
      <c r="P78" s="128"/>
      <c r="Q78" s="128"/>
      <c r="R78" s="128"/>
      <c r="S78" s="128"/>
      <c r="T78" s="128"/>
      <c r="U78" s="128"/>
      <c r="V78" s="128"/>
      <c r="W78" s="115"/>
      <c r="X78" s="115"/>
    </row>
    <row r="79" spans="2:24" s="106" customFormat="1" x14ac:dyDescent="0.2">
      <c r="B79" s="51" t="s">
        <v>296</v>
      </c>
      <c r="C79" s="115"/>
      <c r="D79" s="116"/>
      <c r="E79" s="115"/>
      <c r="F79" s="116"/>
      <c r="G79" s="115"/>
      <c r="N79" s="121"/>
      <c r="Q79" s="128"/>
      <c r="R79" s="128"/>
      <c r="S79" s="128"/>
      <c r="T79" s="128"/>
      <c r="U79" s="128"/>
      <c r="V79" s="128"/>
      <c r="W79" s="115"/>
      <c r="X79" s="115"/>
    </row>
    <row r="80" spans="2:24" s="106" customFormat="1" x14ac:dyDescent="0.2">
      <c r="B80" s="53" t="s">
        <v>297</v>
      </c>
      <c r="C80" s="115"/>
      <c r="D80" s="116" t="s">
        <v>206</v>
      </c>
      <c r="E80" s="115"/>
      <c r="G80" s="115"/>
      <c r="H80" s="131">
        <v>0</v>
      </c>
      <c r="I80" s="131">
        <v>25.563707047905659</v>
      </c>
      <c r="J80" s="131">
        <v>43.204226235264642</v>
      </c>
      <c r="K80" s="131">
        <v>0</v>
      </c>
      <c r="L80" s="131">
        <v>51.085000000000001</v>
      </c>
      <c r="M80" s="131">
        <v>0</v>
      </c>
      <c r="N80" s="122"/>
      <c r="O80" s="131">
        <v>0</v>
      </c>
      <c r="P80" s="131">
        <v>0</v>
      </c>
      <c r="R80" s="106" t="s">
        <v>640</v>
      </c>
      <c r="T80" s="106" t="s">
        <v>365</v>
      </c>
      <c r="U80" s="128"/>
      <c r="V80" s="128"/>
      <c r="W80" s="115"/>
      <c r="X80" s="115"/>
    </row>
    <row r="81" spans="2:24" s="106" customFormat="1" x14ac:dyDescent="0.2">
      <c r="B81" s="53" t="s">
        <v>145</v>
      </c>
      <c r="C81" s="115"/>
      <c r="D81" s="116" t="s">
        <v>206</v>
      </c>
      <c r="E81" s="115"/>
      <c r="G81" s="115"/>
      <c r="H81" s="131">
        <v>0</v>
      </c>
      <c r="I81" s="131">
        <v>15.16194091825836</v>
      </c>
      <c r="J81" s="131">
        <v>37.587752600150239</v>
      </c>
      <c r="K81" s="131">
        <v>0</v>
      </c>
      <c r="L81" s="131">
        <v>46.1666666666667</v>
      </c>
      <c r="M81" s="131">
        <v>9</v>
      </c>
      <c r="N81" s="122"/>
      <c r="O81" s="131">
        <v>0</v>
      </c>
      <c r="P81" s="131">
        <v>0</v>
      </c>
      <c r="R81" s="106" t="s">
        <v>641</v>
      </c>
      <c r="T81" s="106" t="s">
        <v>365</v>
      </c>
      <c r="U81" s="128"/>
      <c r="V81" s="128"/>
      <c r="W81" s="115"/>
      <c r="X81" s="115"/>
    </row>
    <row r="82" spans="2:24" s="106" customFormat="1" x14ac:dyDescent="0.2">
      <c r="C82" s="115"/>
      <c r="D82" s="116"/>
      <c r="E82" s="115"/>
      <c r="G82" s="115"/>
      <c r="H82" s="132"/>
      <c r="I82" s="132"/>
      <c r="J82" s="132"/>
      <c r="K82" s="132"/>
      <c r="L82" s="132"/>
      <c r="M82" s="132"/>
      <c r="N82" s="122"/>
      <c r="O82" s="132"/>
      <c r="P82" s="132"/>
      <c r="U82" s="128"/>
      <c r="V82" s="128"/>
      <c r="W82" s="115"/>
      <c r="X82" s="115"/>
    </row>
    <row r="83" spans="2:24" s="106" customFormat="1" x14ac:dyDescent="0.2">
      <c r="B83" s="51" t="s">
        <v>298</v>
      </c>
      <c r="C83" s="115"/>
      <c r="D83" s="116"/>
      <c r="E83" s="115"/>
      <c r="G83" s="115"/>
      <c r="H83" s="132"/>
      <c r="I83" s="132"/>
      <c r="J83" s="132"/>
      <c r="K83" s="132"/>
      <c r="L83" s="132"/>
      <c r="M83" s="132"/>
      <c r="N83" s="122"/>
      <c r="O83" s="132"/>
      <c r="P83" s="132"/>
      <c r="U83" s="128"/>
      <c r="V83" s="128"/>
      <c r="W83" s="115"/>
      <c r="X83" s="115"/>
    </row>
    <row r="84" spans="2:24" s="106" customFormat="1" x14ac:dyDescent="0.2">
      <c r="B84" s="53" t="s">
        <v>297</v>
      </c>
      <c r="C84" s="115"/>
      <c r="D84" s="116" t="s">
        <v>206</v>
      </c>
      <c r="E84" s="115"/>
      <c r="G84" s="115"/>
      <c r="H84" s="131">
        <v>0</v>
      </c>
      <c r="I84" s="131">
        <v>0</v>
      </c>
      <c r="J84" s="131">
        <v>3.6667920742412838</v>
      </c>
      <c r="K84" s="131">
        <v>5</v>
      </c>
      <c r="L84" s="131">
        <v>0</v>
      </c>
      <c r="M84" s="131">
        <v>0</v>
      </c>
      <c r="N84" s="122"/>
      <c r="O84" s="131">
        <v>4.08377674629231</v>
      </c>
      <c r="P84" s="131">
        <v>11.5343667284316</v>
      </c>
      <c r="R84" s="106" t="s">
        <v>642</v>
      </c>
      <c r="T84" s="106" t="s">
        <v>365</v>
      </c>
      <c r="U84" s="128"/>
      <c r="V84" s="128"/>
      <c r="W84" s="115"/>
      <c r="X84" s="115"/>
    </row>
    <row r="85" spans="2:24" s="106" customFormat="1" x14ac:dyDescent="0.2">
      <c r="B85" s="53" t="s">
        <v>145</v>
      </c>
      <c r="C85" s="115"/>
      <c r="D85" s="116" t="s">
        <v>206</v>
      </c>
      <c r="E85" s="115"/>
      <c r="G85" s="115"/>
      <c r="H85" s="131">
        <v>0</v>
      </c>
      <c r="I85" s="131">
        <v>30.605765808518239</v>
      </c>
      <c r="J85" s="131">
        <v>5.9988136196464605</v>
      </c>
      <c r="K85" s="131">
        <v>3</v>
      </c>
      <c r="L85" s="131">
        <v>0</v>
      </c>
      <c r="M85" s="131">
        <v>70</v>
      </c>
      <c r="N85" s="122"/>
      <c r="O85" s="131">
        <v>1.9965130759651299</v>
      </c>
      <c r="P85" s="131">
        <v>4.9997705605097504</v>
      </c>
      <c r="R85" s="106" t="s">
        <v>643</v>
      </c>
      <c r="T85" s="106" t="s">
        <v>365</v>
      </c>
      <c r="U85" s="128"/>
      <c r="V85" s="128"/>
      <c r="W85" s="115"/>
      <c r="X85" s="115"/>
    </row>
    <row r="86" spans="2:24" s="106" customFormat="1" x14ac:dyDescent="0.2">
      <c r="C86" s="115"/>
      <c r="D86" s="116"/>
      <c r="E86" s="115"/>
      <c r="G86" s="115"/>
      <c r="H86" s="132"/>
      <c r="I86" s="119"/>
      <c r="J86" s="132"/>
      <c r="K86" s="132"/>
      <c r="L86" s="132"/>
      <c r="M86" s="132"/>
      <c r="N86" s="122"/>
      <c r="O86" s="132"/>
      <c r="P86" s="132"/>
      <c r="U86" s="128"/>
      <c r="V86" s="128"/>
      <c r="W86" s="115"/>
      <c r="X86" s="115"/>
    </row>
    <row r="87" spans="2:24" s="127" customFormat="1" x14ac:dyDescent="0.2">
      <c r="B87" s="127" t="s">
        <v>304</v>
      </c>
    </row>
    <row r="88" spans="2:24" s="106" customFormat="1" x14ac:dyDescent="0.2">
      <c r="B88" s="97"/>
      <c r="C88" s="115"/>
      <c r="D88" s="115"/>
      <c r="E88" s="115"/>
      <c r="F88" s="116"/>
      <c r="G88" s="115"/>
      <c r="H88" s="115"/>
      <c r="I88" s="115"/>
      <c r="J88" s="117"/>
      <c r="K88" s="115"/>
      <c r="L88" s="128"/>
      <c r="M88" s="128"/>
      <c r="N88" s="128"/>
      <c r="O88" s="128"/>
      <c r="P88" s="128"/>
      <c r="Q88" s="128"/>
      <c r="R88" s="128"/>
      <c r="S88" s="128"/>
      <c r="T88" s="128"/>
      <c r="U88" s="128"/>
      <c r="V88" s="128"/>
      <c r="W88" s="115"/>
      <c r="X88" s="115"/>
    </row>
    <row r="89" spans="2:24" s="106" customFormat="1" x14ac:dyDescent="0.2">
      <c r="B89" s="118" t="s">
        <v>295</v>
      </c>
      <c r="C89" s="115"/>
      <c r="D89" s="115"/>
      <c r="E89" s="115"/>
      <c r="F89" s="116"/>
      <c r="G89" s="115"/>
      <c r="H89" s="115"/>
      <c r="I89" s="115"/>
      <c r="J89" s="117"/>
      <c r="K89" s="115"/>
      <c r="L89" s="128"/>
      <c r="M89" s="128"/>
      <c r="N89" s="129"/>
      <c r="O89" s="128"/>
      <c r="P89" s="128"/>
      <c r="Q89" s="128"/>
      <c r="R89" s="128"/>
      <c r="S89" s="128"/>
      <c r="T89" s="128"/>
      <c r="U89" s="128"/>
      <c r="V89" s="128"/>
      <c r="W89" s="115"/>
      <c r="X89" s="115"/>
    </row>
    <row r="90" spans="2:24" s="106" customFormat="1" x14ac:dyDescent="0.2">
      <c r="B90" s="97"/>
      <c r="C90" s="115"/>
      <c r="D90" s="115"/>
      <c r="E90" s="115"/>
      <c r="F90" s="116"/>
      <c r="G90" s="115"/>
      <c r="H90" s="115"/>
      <c r="I90" s="115"/>
      <c r="J90" s="117"/>
      <c r="K90" s="115"/>
      <c r="L90" s="128"/>
      <c r="M90" s="128"/>
      <c r="N90" s="129"/>
      <c r="O90" s="128"/>
      <c r="P90" s="128"/>
      <c r="Q90" s="128"/>
      <c r="R90" s="128"/>
      <c r="S90" s="128"/>
      <c r="T90" s="128"/>
      <c r="U90" s="128"/>
      <c r="V90" s="128"/>
      <c r="W90" s="115"/>
      <c r="X90" s="115"/>
    </row>
    <row r="91" spans="2:24" s="106" customFormat="1" x14ac:dyDescent="0.2">
      <c r="B91" s="51" t="s">
        <v>296</v>
      </c>
      <c r="C91" s="115"/>
      <c r="D91" s="116"/>
      <c r="E91" s="115"/>
      <c r="F91" s="116"/>
      <c r="G91" s="115"/>
      <c r="N91" s="121"/>
      <c r="Q91" s="128"/>
      <c r="R91" s="128"/>
      <c r="S91" s="128"/>
      <c r="T91" s="128"/>
      <c r="U91" s="128"/>
      <c r="V91" s="128"/>
      <c r="W91" s="115"/>
      <c r="X91" s="115"/>
    </row>
    <row r="92" spans="2:24" s="106" customFormat="1" x14ac:dyDescent="0.2">
      <c r="B92" s="53" t="s">
        <v>297</v>
      </c>
      <c r="C92" s="115"/>
      <c r="D92" s="116" t="s">
        <v>206</v>
      </c>
      <c r="E92" s="115"/>
      <c r="G92" s="115"/>
      <c r="H92" s="131">
        <v>0</v>
      </c>
      <c r="I92" s="131">
        <v>23.854868665428501</v>
      </c>
      <c r="J92" s="131">
        <v>45.75</v>
      </c>
      <c r="K92" s="131">
        <v>0</v>
      </c>
      <c r="L92" s="131">
        <v>51.25</v>
      </c>
      <c r="M92" s="131">
        <v>0</v>
      </c>
      <c r="N92" s="122"/>
      <c r="O92" s="131">
        <v>0</v>
      </c>
      <c r="P92" s="1"/>
      <c r="R92" s="106" t="s">
        <v>644</v>
      </c>
      <c r="T92" s="106" t="s">
        <v>366</v>
      </c>
      <c r="U92" s="128"/>
      <c r="V92" s="128"/>
      <c r="W92" s="115"/>
      <c r="X92" s="115"/>
    </row>
    <row r="93" spans="2:24" s="106" customFormat="1" x14ac:dyDescent="0.2">
      <c r="B93" s="53" t="s">
        <v>145</v>
      </c>
      <c r="C93" s="115"/>
      <c r="D93" s="116" t="s">
        <v>206</v>
      </c>
      <c r="E93" s="115"/>
      <c r="G93" s="115"/>
      <c r="H93" s="131">
        <v>0</v>
      </c>
      <c r="I93" s="131">
        <v>13.7020582329317</v>
      </c>
      <c r="J93" s="131">
        <v>34</v>
      </c>
      <c r="K93" s="131">
        <v>0</v>
      </c>
      <c r="L93" s="131">
        <v>44.542999999999999</v>
      </c>
      <c r="M93" s="131">
        <v>10</v>
      </c>
      <c r="N93" s="122"/>
      <c r="O93" s="131">
        <v>0</v>
      </c>
      <c r="P93" s="1"/>
      <c r="R93" s="106" t="s">
        <v>645</v>
      </c>
      <c r="T93" s="106" t="s">
        <v>366</v>
      </c>
      <c r="U93" s="128"/>
      <c r="V93" s="128"/>
      <c r="W93" s="115"/>
      <c r="X93" s="115"/>
    </row>
    <row r="94" spans="2:24" s="106" customFormat="1" x14ac:dyDescent="0.2">
      <c r="C94" s="115"/>
      <c r="D94" s="116"/>
      <c r="E94" s="115"/>
      <c r="G94" s="115"/>
      <c r="H94" s="132"/>
      <c r="I94" s="132"/>
      <c r="J94" s="132"/>
      <c r="K94" s="132"/>
      <c r="L94" s="132"/>
      <c r="M94" s="132"/>
      <c r="N94" s="122"/>
      <c r="O94" s="132"/>
      <c r="P94" s="132"/>
      <c r="U94" s="128"/>
      <c r="V94" s="128"/>
      <c r="W94" s="115"/>
      <c r="X94" s="115"/>
    </row>
    <row r="95" spans="2:24" s="106" customFormat="1" x14ac:dyDescent="0.2">
      <c r="B95" s="51" t="s">
        <v>298</v>
      </c>
      <c r="C95" s="115"/>
      <c r="D95" s="116"/>
      <c r="E95" s="115"/>
      <c r="G95" s="115"/>
      <c r="H95" s="132"/>
      <c r="I95" s="132"/>
      <c r="J95" s="132"/>
      <c r="K95" s="132"/>
      <c r="L95" s="132"/>
      <c r="M95" s="132"/>
      <c r="N95" s="122"/>
      <c r="O95" s="132"/>
      <c r="P95" s="132"/>
      <c r="U95" s="128"/>
      <c r="V95" s="128"/>
      <c r="W95" s="115"/>
      <c r="X95" s="115"/>
    </row>
    <row r="96" spans="2:24" s="106" customFormat="1" x14ac:dyDescent="0.2">
      <c r="B96" s="53" t="s">
        <v>297</v>
      </c>
      <c r="C96" s="115"/>
      <c r="D96" s="116" t="s">
        <v>206</v>
      </c>
      <c r="E96" s="115"/>
      <c r="G96" s="115"/>
      <c r="H96" s="131">
        <v>0</v>
      </c>
      <c r="I96" s="131">
        <v>42.401796562327696</v>
      </c>
      <c r="J96" s="131">
        <v>3</v>
      </c>
      <c r="K96" s="131">
        <v>5</v>
      </c>
      <c r="L96" s="131">
        <v>0</v>
      </c>
      <c r="M96" s="131">
        <v>0</v>
      </c>
      <c r="N96" s="122"/>
      <c r="O96" s="131">
        <v>4.9170610211706096</v>
      </c>
      <c r="P96" s="1"/>
      <c r="R96" s="106" t="s">
        <v>646</v>
      </c>
      <c r="T96" s="106" t="s">
        <v>366</v>
      </c>
      <c r="U96" s="128"/>
      <c r="V96" s="128"/>
      <c r="W96" s="115"/>
      <c r="X96" s="115"/>
    </row>
    <row r="97" spans="2:24" s="106" customFormat="1" x14ac:dyDescent="0.2">
      <c r="B97" s="53" t="s">
        <v>145</v>
      </c>
      <c r="C97" s="115"/>
      <c r="D97" s="116" t="s">
        <v>206</v>
      </c>
      <c r="E97" s="115"/>
      <c r="G97" s="115"/>
      <c r="H97" s="131">
        <v>0</v>
      </c>
      <c r="I97" s="131">
        <v>34.221355948360198</v>
      </c>
      <c r="J97" s="131">
        <v>4</v>
      </c>
      <c r="K97" s="131">
        <v>3</v>
      </c>
      <c r="L97" s="131">
        <v>0</v>
      </c>
      <c r="M97" s="131">
        <v>85</v>
      </c>
      <c r="N97" s="122"/>
      <c r="O97" s="131">
        <v>4.4625155666251599</v>
      </c>
      <c r="P97" s="1"/>
      <c r="R97" s="106" t="s">
        <v>647</v>
      </c>
      <c r="T97" s="106" t="s">
        <v>366</v>
      </c>
      <c r="U97" s="128"/>
      <c r="V97" s="128"/>
      <c r="W97" s="115"/>
      <c r="X97" s="115"/>
    </row>
    <row r="98" spans="2:24" s="106" customFormat="1" x14ac:dyDescent="0.2">
      <c r="C98" s="115"/>
      <c r="D98" s="116"/>
      <c r="E98" s="115"/>
      <c r="G98" s="115"/>
      <c r="H98" s="132"/>
      <c r="I98" s="119"/>
      <c r="J98" s="132"/>
      <c r="K98" s="132"/>
      <c r="L98" s="132"/>
      <c r="M98" s="132"/>
      <c r="N98" s="122"/>
      <c r="O98" s="132"/>
      <c r="P98" s="132"/>
      <c r="U98" s="128"/>
      <c r="V98" s="128"/>
      <c r="W98" s="115"/>
      <c r="X98" s="115"/>
    </row>
    <row r="99" spans="2:24" s="127" customFormat="1" x14ac:dyDescent="0.2">
      <c r="B99" s="127" t="s">
        <v>305</v>
      </c>
    </row>
    <row r="100" spans="2:24" s="106" customFormat="1" x14ac:dyDescent="0.2">
      <c r="B100" s="97"/>
      <c r="C100" s="115"/>
      <c r="D100" s="115"/>
      <c r="E100" s="115"/>
      <c r="F100" s="116"/>
      <c r="G100" s="115"/>
      <c r="H100" s="115"/>
      <c r="I100" s="115"/>
      <c r="J100" s="117"/>
      <c r="K100" s="115"/>
      <c r="L100" s="128"/>
      <c r="M100" s="128"/>
      <c r="N100" s="128"/>
      <c r="O100" s="128"/>
      <c r="P100" s="128"/>
      <c r="Q100" s="128"/>
      <c r="R100" s="128"/>
      <c r="S100" s="128"/>
      <c r="T100" s="128"/>
      <c r="U100" s="128"/>
      <c r="V100" s="128"/>
      <c r="W100" s="115"/>
      <c r="X100" s="115"/>
    </row>
    <row r="101" spans="2:24" s="106" customFormat="1" x14ac:dyDescent="0.2">
      <c r="B101" s="118" t="s">
        <v>295</v>
      </c>
      <c r="C101" s="115"/>
      <c r="D101" s="115"/>
      <c r="E101" s="115"/>
      <c r="F101" s="116"/>
      <c r="G101" s="115"/>
      <c r="H101" s="115"/>
      <c r="I101" s="115"/>
      <c r="J101" s="117"/>
      <c r="K101" s="115"/>
      <c r="L101" s="128"/>
      <c r="M101" s="128"/>
      <c r="N101" s="128"/>
      <c r="O101" s="128"/>
      <c r="P101" s="128"/>
      <c r="Q101" s="128"/>
      <c r="R101" s="128"/>
      <c r="S101" s="128"/>
      <c r="T101" s="128"/>
      <c r="U101" s="128"/>
      <c r="V101" s="128"/>
      <c r="W101" s="115"/>
      <c r="X101" s="115"/>
    </row>
    <row r="102" spans="2:24" s="106" customFormat="1" x14ac:dyDescent="0.2">
      <c r="B102" s="97"/>
      <c r="C102" s="115"/>
      <c r="D102" s="115"/>
      <c r="E102" s="115"/>
      <c r="F102" s="116"/>
      <c r="G102" s="115"/>
      <c r="H102" s="115"/>
      <c r="I102" s="115"/>
      <c r="J102" s="117"/>
      <c r="K102" s="115"/>
      <c r="L102" s="128"/>
      <c r="M102" s="128"/>
      <c r="N102" s="128"/>
      <c r="O102" s="128"/>
      <c r="P102" s="128"/>
      <c r="Q102" s="128"/>
      <c r="R102" s="128"/>
      <c r="S102" s="128"/>
      <c r="T102" s="128"/>
      <c r="U102" s="128"/>
      <c r="V102" s="128"/>
      <c r="W102" s="115"/>
      <c r="X102" s="115"/>
    </row>
    <row r="103" spans="2:24" s="106" customFormat="1" x14ac:dyDescent="0.2">
      <c r="B103" s="51" t="s">
        <v>296</v>
      </c>
      <c r="C103" s="115"/>
      <c r="D103" s="116"/>
      <c r="E103" s="115"/>
      <c r="F103" s="116"/>
      <c r="G103" s="115"/>
      <c r="N103" s="121"/>
      <c r="Q103" s="128"/>
      <c r="R103" s="128"/>
      <c r="S103" s="128"/>
      <c r="T103" s="128"/>
      <c r="U103" s="128"/>
      <c r="V103" s="128"/>
      <c r="W103" s="115"/>
      <c r="X103" s="115"/>
    </row>
    <row r="104" spans="2:24" s="106" customFormat="1" x14ac:dyDescent="0.2">
      <c r="B104" s="53" t="s">
        <v>297</v>
      </c>
      <c r="C104" s="115"/>
      <c r="D104" s="116" t="s">
        <v>206</v>
      </c>
      <c r="E104" s="115"/>
      <c r="G104" s="115"/>
      <c r="H104" s="131">
        <v>0</v>
      </c>
      <c r="I104" s="131">
        <v>23.378090014276101</v>
      </c>
      <c r="J104" s="131">
        <v>45.0833333333333</v>
      </c>
      <c r="K104" s="131">
        <v>0</v>
      </c>
      <c r="L104" s="131">
        <v>51.100833333333298</v>
      </c>
      <c r="M104" s="131">
        <v>0</v>
      </c>
      <c r="N104" s="122"/>
      <c r="O104" s="131">
        <v>0</v>
      </c>
      <c r="P104" s="1"/>
      <c r="R104" s="106" t="s">
        <v>648</v>
      </c>
      <c r="U104" s="128"/>
      <c r="V104" s="128"/>
      <c r="W104" s="115"/>
      <c r="X104" s="115"/>
    </row>
    <row r="105" spans="2:24" s="106" customFormat="1" x14ac:dyDescent="0.2">
      <c r="B105" s="53" t="s">
        <v>145</v>
      </c>
      <c r="C105" s="115"/>
      <c r="D105" s="116" t="s">
        <v>206</v>
      </c>
      <c r="E105" s="115"/>
      <c r="G105" s="115"/>
      <c r="H105" s="131">
        <v>0</v>
      </c>
      <c r="I105" s="131">
        <v>13.7879735588883</v>
      </c>
      <c r="J105" s="131">
        <v>33.6666666666667</v>
      </c>
      <c r="K105" s="131">
        <v>0</v>
      </c>
      <c r="L105" s="131">
        <v>44.6666666666667</v>
      </c>
      <c r="M105" s="131">
        <v>11</v>
      </c>
      <c r="N105" s="122"/>
      <c r="O105" s="131">
        <v>0</v>
      </c>
      <c r="P105" s="1"/>
      <c r="R105" s="106" t="s">
        <v>649</v>
      </c>
      <c r="U105" s="128"/>
      <c r="V105" s="128"/>
      <c r="W105" s="115"/>
      <c r="X105" s="115"/>
    </row>
    <row r="106" spans="2:24" s="106" customFormat="1" x14ac:dyDescent="0.2">
      <c r="C106" s="115"/>
      <c r="D106" s="116"/>
      <c r="E106" s="115"/>
      <c r="G106" s="115"/>
      <c r="H106" s="132"/>
      <c r="I106" s="132"/>
      <c r="J106" s="132"/>
      <c r="K106" s="132"/>
      <c r="L106" s="132"/>
      <c r="M106" s="132"/>
      <c r="N106" s="122"/>
      <c r="O106" s="132"/>
      <c r="P106" s="132"/>
      <c r="U106" s="128"/>
      <c r="V106" s="128"/>
      <c r="W106" s="115"/>
      <c r="X106" s="115"/>
    </row>
    <row r="107" spans="2:24" s="106" customFormat="1" x14ac:dyDescent="0.2">
      <c r="B107" s="51" t="s">
        <v>298</v>
      </c>
      <c r="C107" s="115"/>
      <c r="D107" s="116"/>
      <c r="E107" s="115"/>
      <c r="G107" s="115"/>
      <c r="H107" s="132"/>
      <c r="I107" s="132"/>
      <c r="J107" s="132"/>
      <c r="K107" s="132"/>
      <c r="L107" s="132"/>
      <c r="M107" s="132"/>
      <c r="N107" s="122"/>
      <c r="O107" s="132"/>
      <c r="P107" s="132"/>
      <c r="U107" s="128"/>
      <c r="V107" s="128"/>
      <c r="W107" s="115"/>
      <c r="X107" s="115"/>
    </row>
    <row r="108" spans="2:24" s="106" customFormat="1" x14ac:dyDescent="0.2">
      <c r="B108" s="53" t="s">
        <v>297</v>
      </c>
      <c r="C108" s="115"/>
      <c r="D108" s="116" t="s">
        <v>206</v>
      </c>
      <c r="E108" s="115"/>
      <c r="G108" s="115"/>
      <c r="H108" s="131">
        <v>0</v>
      </c>
      <c r="I108" s="131">
        <v>42.971447892403603</v>
      </c>
      <c r="J108" s="131">
        <v>3</v>
      </c>
      <c r="K108" s="131">
        <v>5</v>
      </c>
      <c r="L108" s="131">
        <v>0</v>
      </c>
      <c r="M108" s="131">
        <v>0</v>
      </c>
      <c r="N108" s="122"/>
      <c r="O108" s="131">
        <v>7.4166666666666696</v>
      </c>
      <c r="P108" s="1"/>
      <c r="R108" s="106" t="s">
        <v>650</v>
      </c>
      <c r="U108" s="128"/>
      <c r="V108" s="128"/>
      <c r="W108" s="115"/>
      <c r="X108" s="115"/>
    </row>
    <row r="109" spans="2:24" s="106" customFormat="1" x14ac:dyDescent="0.2">
      <c r="B109" s="53" t="s">
        <v>145</v>
      </c>
      <c r="C109" s="115"/>
      <c r="D109" s="116" t="s">
        <v>206</v>
      </c>
      <c r="E109" s="115"/>
      <c r="G109" s="115"/>
      <c r="H109" s="131">
        <v>0</v>
      </c>
      <c r="I109" s="131">
        <v>32.739213874475801</v>
      </c>
      <c r="J109" s="131">
        <v>4</v>
      </c>
      <c r="K109" s="131">
        <v>3</v>
      </c>
      <c r="L109" s="131">
        <v>0</v>
      </c>
      <c r="M109" s="131">
        <v>83</v>
      </c>
      <c r="N109" s="122"/>
      <c r="O109" s="131">
        <v>5.8306453270835901</v>
      </c>
      <c r="P109" s="1"/>
      <c r="R109" s="106" t="s">
        <v>651</v>
      </c>
      <c r="U109" s="128"/>
      <c r="V109" s="128"/>
      <c r="W109" s="115"/>
      <c r="X109" s="115"/>
    </row>
    <row r="110" spans="2:24" s="106" customFormat="1" x14ac:dyDescent="0.2">
      <c r="C110" s="115"/>
      <c r="D110" s="116"/>
      <c r="E110" s="115"/>
      <c r="G110" s="115"/>
      <c r="H110" s="132"/>
      <c r="I110" s="119"/>
      <c r="J110" s="132"/>
      <c r="K110" s="132"/>
      <c r="L110" s="132"/>
      <c r="M110" s="132"/>
      <c r="N110" s="122"/>
      <c r="O110" s="132"/>
      <c r="P110" s="132"/>
      <c r="U110" s="128"/>
      <c r="V110" s="128"/>
      <c r="W110" s="115"/>
      <c r="X110" s="115"/>
    </row>
    <row r="111" spans="2:24" s="127" customFormat="1" x14ac:dyDescent="0.2">
      <c r="B111" s="127" t="s">
        <v>306</v>
      </c>
    </row>
    <row r="112" spans="2:24" s="106" customFormat="1" x14ac:dyDescent="0.2">
      <c r="B112" s="97"/>
      <c r="C112" s="115"/>
      <c r="D112" s="115"/>
      <c r="E112" s="115"/>
      <c r="F112" s="116"/>
      <c r="G112" s="115"/>
      <c r="H112" s="115"/>
      <c r="I112" s="115"/>
      <c r="J112" s="117"/>
      <c r="K112" s="115"/>
      <c r="L112" s="128"/>
      <c r="M112" s="128"/>
      <c r="N112" s="128"/>
      <c r="O112" s="128"/>
      <c r="P112" s="128"/>
      <c r="Q112" s="128"/>
      <c r="R112" s="128"/>
      <c r="S112" s="128"/>
      <c r="T112" s="128"/>
      <c r="U112" s="128"/>
      <c r="V112" s="128"/>
      <c r="W112" s="115"/>
      <c r="X112" s="115"/>
    </row>
    <row r="113" spans="2:24" s="106" customFormat="1" x14ac:dyDescent="0.2">
      <c r="B113" s="118" t="s">
        <v>295</v>
      </c>
      <c r="C113" s="115"/>
      <c r="D113" s="115"/>
      <c r="E113" s="115"/>
      <c r="F113" s="116"/>
      <c r="G113" s="115"/>
      <c r="H113" s="115"/>
      <c r="I113" s="115"/>
      <c r="J113" s="117"/>
      <c r="K113" s="115"/>
      <c r="L113" s="128"/>
      <c r="M113" s="128"/>
      <c r="N113" s="128"/>
      <c r="O113" s="128"/>
      <c r="P113" s="128"/>
      <c r="Q113" s="128"/>
      <c r="R113" s="128"/>
      <c r="S113" s="128"/>
      <c r="T113" s="128"/>
      <c r="U113" s="128"/>
      <c r="V113" s="128"/>
      <c r="W113" s="115"/>
      <c r="X113" s="115"/>
    </row>
    <row r="114" spans="2:24" s="106" customFormat="1" x14ac:dyDescent="0.2">
      <c r="B114" s="97"/>
      <c r="C114" s="115"/>
      <c r="D114" s="115"/>
      <c r="E114" s="115"/>
      <c r="F114" s="116"/>
      <c r="G114" s="115"/>
      <c r="H114" s="115"/>
      <c r="I114" s="115"/>
      <c r="J114" s="117"/>
      <c r="K114" s="115"/>
      <c r="L114" s="128"/>
      <c r="M114" s="128"/>
      <c r="N114" s="129"/>
      <c r="O114" s="128"/>
      <c r="P114" s="128"/>
      <c r="Q114" s="128"/>
      <c r="R114" s="128"/>
      <c r="S114" s="128"/>
      <c r="T114" s="128"/>
      <c r="U114" s="128"/>
      <c r="V114" s="128"/>
      <c r="W114" s="115"/>
      <c r="X114" s="115"/>
    </row>
    <row r="115" spans="2:24" s="106" customFormat="1" x14ac:dyDescent="0.2">
      <c r="B115" s="51" t="s">
        <v>296</v>
      </c>
      <c r="C115" s="115"/>
      <c r="D115" s="116"/>
      <c r="E115" s="115"/>
      <c r="F115" s="116"/>
      <c r="G115" s="115"/>
      <c r="N115" s="121"/>
      <c r="Q115" s="128"/>
      <c r="R115" s="128"/>
      <c r="S115" s="128"/>
      <c r="T115" s="128"/>
      <c r="U115" s="128"/>
      <c r="V115" s="128"/>
      <c r="W115" s="115"/>
      <c r="X115" s="115"/>
    </row>
    <row r="116" spans="2:24" s="106" customFormat="1" x14ac:dyDescent="0.2">
      <c r="B116" s="53" t="s">
        <v>297</v>
      </c>
      <c r="C116" s="115"/>
      <c r="D116" s="116" t="s">
        <v>206</v>
      </c>
      <c r="E116" s="115"/>
      <c r="G116" s="115"/>
      <c r="H116" s="131">
        <v>0</v>
      </c>
      <c r="I116" s="131">
        <v>22.288653775994199</v>
      </c>
      <c r="J116" s="131">
        <v>45.8333333333333</v>
      </c>
      <c r="K116" s="131">
        <v>0</v>
      </c>
      <c r="L116" s="131">
        <v>50.58</v>
      </c>
      <c r="M116" s="131">
        <v>0</v>
      </c>
      <c r="N116" s="122"/>
      <c r="O116" s="131">
        <v>0</v>
      </c>
      <c r="P116" s="1"/>
      <c r="R116" s="106" t="s">
        <v>652</v>
      </c>
      <c r="U116" s="128"/>
      <c r="V116" s="128"/>
      <c r="W116" s="115"/>
      <c r="X116" s="115"/>
    </row>
    <row r="117" spans="2:24" s="106" customFormat="1" x14ac:dyDescent="0.2">
      <c r="B117" s="53" t="s">
        <v>145</v>
      </c>
      <c r="C117" s="115"/>
      <c r="D117" s="116" t="s">
        <v>206</v>
      </c>
      <c r="E117" s="115"/>
      <c r="G117" s="115"/>
      <c r="H117" s="131">
        <v>0</v>
      </c>
      <c r="I117" s="131">
        <v>13.1355604638321</v>
      </c>
      <c r="J117" s="131">
        <v>40</v>
      </c>
      <c r="K117" s="131">
        <v>0</v>
      </c>
      <c r="L117" s="131">
        <v>48.25</v>
      </c>
      <c r="M117" s="131">
        <v>11</v>
      </c>
      <c r="N117" s="122"/>
      <c r="O117" s="131">
        <v>0</v>
      </c>
      <c r="P117" s="1"/>
      <c r="R117" s="106" t="s">
        <v>653</v>
      </c>
      <c r="U117" s="128"/>
      <c r="V117" s="128"/>
      <c r="W117" s="115"/>
      <c r="X117" s="115"/>
    </row>
    <row r="118" spans="2:24" s="106" customFormat="1" x14ac:dyDescent="0.2">
      <c r="C118" s="115"/>
      <c r="D118" s="116"/>
      <c r="E118" s="115"/>
      <c r="G118" s="115"/>
      <c r="H118" s="132"/>
      <c r="I118" s="132"/>
      <c r="J118" s="132"/>
      <c r="K118" s="132"/>
      <c r="L118" s="132"/>
      <c r="M118" s="132"/>
      <c r="N118" s="122"/>
      <c r="O118" s="132"/>
      <c r="P118" s="132"/>
      <c r="U118" s="128"/>
      <c r="V118" s="128"/>
      <c r="W118" s="115"/>
      <c r="X118" s="115"/>
    </row>
    <row r="119" spans="2:24" s="106" customFormat="1" x14ac:dyDescent="0.2">
      <c r="B119" s="51" t="s">
        <v>298</v>
      </c>
      <c r="C119" s="115"/>
      <c r="D119" s="116"/>
      <c r="E119" s="115"/>
      <c r="G119" s="115"/>
      <c r="H119" s="132"/>
      <c r="I119" s="132"/>
      <c r="J119" s="132"/>
      <c r="K119" s="132"/>
      <c r="L119" s="132"/>
      <c r="M119" s="132"/>
      <c r="N119" s="122"/>
      <c r="O119" s="132"/>
      <c r="P119" s="132"/>
      <c r="U119" s="128"/>
      <c r="V119" s="128"/>
      <c r="W119" s="115"/>
      <c r="X119" s="115"/>
    </row>
    <row r="120" spans="2:24" s="106" customFormat="1" x14ac:dyDescent="0.2">
      <c r="B120" s="53" t="s">
        <v>297</v>
      </c>
      <c r="C120" s="115"/>
      <c r="D120" s="116" t="s">
        <v>206</v>
      </c>
      <c r="E120" s="115"/>
      <c r="G120" s="115"/>
      <c r="H120" s="131">
        <v>0</v>
      </c>
      <c r="I120" s="131">
        <v>44.996716526815</v>
      </c>
      <c r="J120" s="131">
        <v>3</v>
      </c>
      <c r="K120" s="131">
        <v>5</v>
      </c>
      <c r="L120" s="131">
        <v>0</v>
      </c>
      <c r="M120" s="131">
        <v>0</v>
      </c>
      <c r="N120" s="122"/>
      <c r="O120" s="131">
        <v>8</v>
      </c>
      <c r="P120" s="1"/>
      <c r="R120" s="106" t="s">
        <v>654</v>
      </c>
      <c r="U120" s="128"/>
      <c r="V120" s="128"/>
      <c r="W120" s="115"/>
      <c r="X120" s="115"/>
    </row>
    <row r="121" spans="2:24" s="106" customFormat="1" x14ac:dyDescent="0.2">
      <c r="B121" s="53" t="s">
        <v>145</v>
      </c>
      <c r="C121" s="115"/>
      <c r="D121" s="116" t="s">
        <v>206</v>
      </c>
      <c r="E121" s="115"/>
      <c r="G121" s="115"/>
      <c r="H121" s="131">
        <v>0</v>
      </c>
      <c r="I121" s="131">
        <v>36.786996134732199</v>
      </c>
      <c r="J121" s="131">
        <v>4</v>
      </c>
      <c r="K121" s="131">
        <v>3</v>
      </c>
      <c r="L121" s="131">
        <v>0</v>
      </c>
      <c r="M121" s="131">
        <v>83</v>
      </c>
      <c r="N121" s="122"/>
      <c r="O121" s="131">
        <v>5.8988098858544697</v>
      </c>
      <c r="P121" s="1"/>
      <c r="R121" s="106" t="s">
        <v>655</v>
      </c>
      <c r="U121" s="128"/>
      <c r="V121" s="128"/>
      <c r="W121" s="115"/>
      <c r="X121" s="115"/>
    </row>
    <row r="122" spans="2:24" s="106" customFormat="1" x14ac:dyDescent="0.2">
      <c r="C122" s="115"/>
      <c r="D122" s="116"/>
      <c r="E122" s="115"/>
      <c r="G122" s="115"/>
      <c r="H122" s="132"/>
      <c r="I122" s="119"/>
      <c r="J122" s="132"/>
      <c r="K122" s="132"/>
      <c r="L122" s="132"/>
      <c r="M122" s="132"/>
      <c r="N122" s="122"/>
      <c r="O122" s="132"/>
      <c r="P122" s="132"/>
      <c r="U122" s="128"/>
      <c r="V122" s="128"/>
      <c r="W122" s="115"/>
      <c r="X122" s="115"/>
    </row>
    <row r="123" spans="2:24" s="127" customFormat="1" x14ac:dyDescent="0.2">
      <c r="B123" s="127" t="s">
        <v>307</v>
      </c>
    </row>
    <row r="124" spans="2:24" s="106" customFormat="1" x14ac:dyDescent="0.2">
      <c r="B124" s="97"/>
      <c r="C124" s="115"/>
      <c r="D124" s="115"/>
      <c r="E124" s="115"/>
      <c r="F124" s="116"/>
      <c r="G124" s="115"/>
      <c r="H124" s="115"/>
      <c r="I124" s="115"/>
      <c r="J124" s="117"/>
      <c r="K124" s="115"/>
      <c r="L124" s="128"/>
      <c r="M124" s="128"/>
      <c r="N124" s="128"/>
      <c r="O124" s="128"/>
      <c r="P124" s="128"/>
      <c r="Q124" s="128"/>
      <c r="R124" s="128"/>
      <c r="S124" s="128"/>
      <c r="T124" s="128"/>
      <c r="U124" s="128"/>
      <c r="V124" s="128"/>
      <c r="W124" s="115"/>
      <c r="X124" s="115"/>
    </row>
    <row r="125" spans="2:24" s="106" customFormat="1" x14ac:dyDescent="0.2">
      <c r="B125" s="118" t="s">
        <v>295</v>
      </c>
      <c r="C125" s="115"/>
      <c r="D125" s="115"/>
      <c r="E125" s="115"/>
      <c r="F125" s="116"/>
      <c r="G125" s="115"/>
      <c r="H125" s="115"/>
      <c r="I125" s="115"/>
      <c r="J125" s="117"/>
      <c r="K125" s="115"/>
      <c r="L125" s="128"/>
      <c r="M125" s="128"/>
      <c r="N125" s="129"/>
      <c r="O125" s="128"/>
      <c r="P125" s="128"/>
      <c r="Q125" s="128"/>
      <c r="R125" s="128"/>
      <c r="S125" s="128"/>
      <c r="T125" s="128"/>
      <c r="U125" s="128"/>
      <c r="V125" s="128"/>
      <c r="W125" s="115"/>
      <c r="X125" s="115"/>
    </row>
    <row r="126" spans="2:24" s="106" customFormat="1" x14ac:dyDescent="0.2">
      <c r="B126" s="97"/>
      <c r="C126" s="115"/>
      <c r="D126" s="115"/>
      <c r="E126" s="115"/>
      <c r="F126" s="116"/>
      <c r="G126" s="115"/>
      <c r="N126" s="121"/>
      <c r="Q126" s="128"/>
      <c r="R126" s="128"/>
      <c r="S126" s="128"/>
      <c r="T126" s="128"/>
      <c r="U126" s="128"/>
      <c r="V126" s="128"/>
      <c r="W126" s="115"/>
      <c r="X126" s="115"/>
    </row>
    <row r="127" spans="2:24" s="106" customFormat="1" x14ac:dyDescent="0.2">
      <c r="B127" s="51" t="s">
        <v>296</v>
      </c>
      <c r="C127" s="115"/>
      <c r="D127" s="116"/>
      <c r="E127" s="115"/>
      <c r="F127" s="116"/>
      <c r="G127" s="115"/>
      <c r="H127" s="115"/>
      <c r="I127" s="115"/>
      <c r="J127" s="117"/>
      <c r="K127" s="115"/>
      <c r="L127" s="128"/>
      <c r="M127" s="128"/>
      <c r="N127" s="129"/>
      <c r="O127" s="128"/>
      <c r="Q127" s="128"/>
      <c r="R127" s="128"/>
      <c r="S127" s="128"/>
      <c r="T127" s="128"/>
      <c r="U127" s="128"/>
      <c r="V127" s="128"/>
      <c r="W127" s="115"/>
      <c r="X127" s="115"/>
    </row>
    <row r="128" spans="2:24" s="106" customFormat="1" x14ac:dyDescent="0.2">
      <c r="B128" s="53" t="s">
        <v>297</v>
      </c>
      <c r="C128" s="115"/>
      <c r="D128" s="116" t="s">
        <v>206</v>
      </c>
      <c r="E128" s="115"/>
      <c r="G128" s="115"/>
      <c r="H128" s="131">
        <v>0</v>
      </c>
      <c r="I128" s="131">
        <v>21.877482044782401</v>
      </c>
      <c r="J128" s="131">
        <v>47.8333333333333</v>
      </c>
      <c r="K128" s="131">
        <v>0</v>
      </c>
      <c r="L128" s="131">
        <v>48.915471931224403</v>
      </c>
      <c r="M128" s="131">
        <v>0</v>
      </c>
      <c r="N128" s="122"/>
      <c r="O128" s="131">
        <v>0</v>
      </c>
      <c r="P128" s="1"/>
      <c r="R128" s="106" t="s">
        <v>656</v>
      </c>
      <c r="U128" s="128"/>
      <c r="V128" s="128"/>
      <c r="W128" s="115"/>
      <c r="X128" s="115"/>
    </row>
    <row r="129" spans="2:24" s="106" customFormat="1" x14ac:dyDescent="0.2">
      <c r="B129" s="53" t="s">
        <v>145</v>
      </c>
      <c r="C129" s="115"/>
      <c r="D129" s="116" t="s">
        <v>206</v>
      </c>
      <c r="E129" s="115"/>
      <c r="G129" s="115"/>
      <c r="H129" s="131">
        <v>0</v>
      </c>
      <c r="I129" s="131">
        <v>14.729918742507</v>
      </c>
      <c r="J129" s="131">
        <v>40</v>
      </c>
      <c r="K129" s="131">
        <v>0</v>
      </c>
      <c r="L129" s="131">
        <v>46.586175388020898</v>
      </c>
      <c r="M129" s="131">
        <v>11</v>
      </c>
      <c r="N129" s="122"/>
      <c r="O129" s="131">
        <v>0</v>
      </c>
      <c r="P129" s="1"/>
      <c r="R129" s="106" t="s">
        <v>657</v>
      </c>
      <c r="U129" s="128"/>
      <c r="V129" s="128"/>
      <c r="W129" s="115"/>
      <c r="X129" s="115"/>
    </row>
    <row r="130" spans="2:24" s="106" customFormat="1" x14ac:dyDescent="0.2">
      <c r="C130" s="115"/>
      <c r="D130" s="116"/>
      <c r="E130" s="115"/>
      <c r="G130" s="115"/>
      <c r="H130" s="132"/>
      <c r="I130" s="132"/>
      <c r="J130" s="132"/>
      <c r="K130" s="132"/>
      <c r="L130" s="132"/>
      <c r="M130" s="132"/>
      <c r="N130" s="122"/>
      <c r="O130" s="132"/>
      <c r="P130" s="132"/>
      <c r="U130" s="128"/>
      <c r="V130" s="128"/>
      <c r="W130" s="115"/>
      <c r="X130" s="115"/>
    </row>
    <row r="131" spans="2:24" s="106" customFormat="1" x14ac:dyDescent="0.2">
      <c r="B131" s="51" t="s">
        <v>298</v>
      </c>
      <c r="C131" s="115"/>
      <c r="D131" s="116"/>
      <c r="E131" s="115"/>
      <c r="G131" s="115"/>
      <c r="H131" s="132"/>
      <c r="I131" s="132"/>
      <c r="J131" s="132"/>
      <c r="K131" s="132"/>
      <c r="L131" s="132"/>
      <c r="M131" s="132"/>
      <c r="N131" s="122"/>
      <c r="O131" s="132"/>
      <c r="P131" s="132"/>
      <c r="U131" s="128"/>
      <c r="V131" s="128"/>
      <c r="W131" s="115"/>
      <c r="X131" s="115"/>
    </row>
    <row r="132" spans="2:24" s="106" customFormat="1" x14ac:dyDescent="0.2">
      <c r="B132" s="53" t="s">
        <v>297</v>
      </c>
      <c r="C132" s="115"/>
      <c r="D132" s="116" t="s">
        <v>206</v>
      </c>
      <c r="E132" s="115"/>
      <c r="G132" s="115"/>
      <c r="H132" s="131">
        <v>0</v>
      </c>
      <c r="I132" s="131">
        <v>43.001971553302297</v>
      </c>
      <c r="J132" s="131">
        <v>3</v>
      </c>
      <c r="K132" s="131">
        <v>5</v>
      </c>
      <c r="L132" s="131">
        <v>0</v>
      </c>
      <c r="M132" s="131">
        <v>0</v>
      </c>
      <c r="N132" s="122"/>
      <c r="O132" s="131">
        <v>8</v>
      </c>
      <c r="P132" s="1"/>
      <c r="R132" s="106" t="s">
        <v>658</v>
      </c>
      <c r="U132" s="128"/>
      <c r="V132" s="128"/>
      <c r="W132" s="115"/>
      <c r="X132" s="115"/>
    </row>
    <row r="133" spans="2:24" s="106" customFormat="1" x14ac:dyDescent="0.2">
      <c r="B133" s="53" t="s">
        <v>145</v>
      </c>
      <c r="C133" s="115"/>
      <c r="D133" s="116" t="s">
        <v>206</v>
      </c>
      <c r="E133" s="115"/>
      <c r="G133" s="115"/>
      <c r="H133" s="131">
        <v>0</v>
      </c>
      <c r="I133" s="131">
        <v>36.661782336485999</v>
      </c>
      <c r="J133" s="131">
        <v>4</v>
      </c>
      <c r="K133" s="131">
        <v>4.0599999999999996</v>
      </c>
      <c r="L133" s="131">
        <v>0</v>
      </c>
      <c r="M133" s="131">
        <v>82</v>
      </c>
      <c r="N133" s="122"/>
      <c r="O133" s="131">
        <v>9</v>
      </c>
      <c r="P133" s="1"/>
      <c r="R133" s="106" t="s">
        <v>659</v>
      </c>
      <c r="U133" s="128"/>
      <c r="V133" s="128"/>
      <c r="W133" s="115"/>
      <c r="X133" s="115"/>
    </row>
    <row r="134" spans="2:24" s="106" customFormat="1" x14ac:dyDescent="0.2">
      <c r="C134" s="115"/>
      <c r="D134" s="116"/>
      <c r="E134" s="115"/>
      <c r="G134" s="115"/>
      <c r="H134" s="132"/>
      <c r="I134" s="119"/>
      <c r="J134" s="132"/>
      <c r="K134" s="132"/>
      <c r="L134" s="132"/>
      <c r="M134" s="132"/>
      <c r="N134" s="122"/>
      <c r="O134" s="132"/>
      <c r="P134" s="132"/>
      <c r="U134" s="128"/>
      <c r="V134" s="128"/>
      <c r="W134" s="115"/>
      <c r="X134" s="115"/>
    </row>
    <row r="135" spans="2:24" s="127" customFormat="1" x14ac:dyDescent="0.2">
      <c r="B135" s="127" t="s">
        <v>315</v>
      </c>
    </row>
    <row r="137" spans="2:24" s="106" customFormat="1" x14ac:dyDescent="0.2">
      <c r="B137" s="51" t="s">
        <v>296</v>
      </c>
      <c r="C137" s="115"/>
      <c r="D137" s="116"/>
      <c r="E137" s="115"/>
      <c r="G137" s="115"/>
      <c r="H137" s="132"/>
      <c r="I137" s="132"/>
      <c r="J137" s="132"/>
      <c r="K137" s="132"/>
      <c r="L137" s="132"/>
      <c r="M137" s="132"/>
      <c r="N137" s="122"/>
      <c r="O137" s="132"/>
      <c r="P137" s="132"/>
      <c r="U137" s="128"/>
      <c r="V137" s="128"/>
      <c r="W137" s="115"/>
      <c r="X137" s="115"/>
    </row>
    <row r="138" spans="2:24" s="106" customFormat="1" x14ac:dyDescent="0.2">
      <c r="B138" s="53" t="s">
        <v>297</v>
      </c>
      <c r="C138" s="115"/>
      <c r="D138" s="116" t="s">
        <v>206</v>
      </c>
      <c r="E138" s="115"/>
      <c r="G138" s="115"/>
      <c r="H138" s="130">
        <v>0</v>
      </c>
      <c r="I138" s="130">
        <v>28030.639999999999</v>
      </c>
      <c r="J138" s="130">
        <v>108985.77</v>
      </c>
      <c r="K138" s="130">
        <v>0</v>
      </c>
      <c r="L138" s="130">
        <v>59144.169600000001</v>
      </c>
      <c r="M138" s="130">
        <v>0</v>
      </c>
      <c r="N138" s="129"/>
      <c r="O138" s="130">
        <v>0</v>
      </c>
      <c r="P138" s="131">
        <v>0</v>
      </c>
      <c r="R138" s="106" t="s">
        <v>660</v>
      </c>
      <c r="U138" s="128"/>
      <c r="V138" s="128"/>
      <c r="W138" s="115"/>
      <c r="X138" s="115"/>
    </row>
    <row r="139" spans="2:24" s="106" customFormat="1" x14ac:dyDescent="0.2">
      <c r="B139" s="53" t="s">
        <v>145</v>
      </c>
      <c r="C139" s="115"/>
      <c r="D139" s="116" t="s">
        <v>206</v>
      </c>
      <c r="E139" s="115"/>
      <c r="G139" s="115"/>
      <c r="H139" s="130">
        <v>0</v>
      </c>
      <c r="I139" s="130">
        <v>21310.2</v>
      </c>
      <c r="J139" s="130">
        <v>139663.01999999999</v>
      </c>
      <c r="K139" s="130">
        <v>0</v>
      </c>
      <c r="L139" s="130">
        <v>86207.94</v>
      </c>
      <c r="M139" s="130">
        <v>1372.95</v>
      </c>
      <c r="N139" s="129"/>
      <c r="O139" s="130">
        <v>0</v>
      </c>
      <c r="P139" s="131">
        <v>0</v>
      </c>
      <c r="R139" s="106" t="s">
        <v>661</v>
      </c>
      <c r="U139" s="128"/>
      <c r="V139" s="128"/>
      <c r="W139" s="115"/>
      <c r="X139" s="115"/>
    </row>
    <row r="140" spans="2:24" s="106" customFormat="1" x14ac:dyDescent="0.2">
      <c r="C140" s="115"/>
      <c r="D140" s="116"/>
      <c r="E140" s="115"/>
      <c r="G140" s="115"/>
      <c r="H140" s="128"/>
      <c r="I140" s="128"/>
      <c r="J140" s="128"/>
      <c r="K140" s="128"/>
      <c r="L140" s="128"/>
      <c r="M140" s="128"/>
      <c r="N140" s="129"/>
      <c r="O140" s="128"/>
      <c r="P140" s="132"/>
      <c r="U140" s="128"/>
      <c r="V140" s="128"/>
      <c r="W140" s="115"/>
      <c r="X140" s="115"/>
    </row>
    <row r="141" spans="2:24" s="106" customFormat="1" x14ac:dyDescent="0.2">
      <c r="B141" s="51" t="s">
        <v>298</v>
      </c>
      <c r="C141" s="115"/>
      <c r="D141" s="116"/>
      <c r="E141" s="115"/>
      <c r="G141" s="115"/>
      <c r="H141" s="128"/>
      <c r="I141" s="128"/>
      <c r="J141" s="128"/>
      <c r="K141" s="128"/>
      <c r="L141" s="128"/>
      <c r="M141" s="128"/>
      <c r="N141" s="129"/>
      <c r="O141" s="128"/>
      <c r="P141" s="132"/>
      <c r="U141" s="128"/>
      <c r="V141" s="128"/>
      <c r="W141" s="115"/>
      <c r="X141" s="115"/>
    </row>
    <row r="142" spans="2:24" s="106" customFormat="1" x14ac:dyDescent="0.2">
      <c r="B142" s="53" t="s">
        <v>297</v>
      </c>
      <c r="C142" s="115"/>
      <c r="D142" s="116" t="s">
        <v>206</v>
      </c>
      <c r="E142" s="115"/>
      <c r="G142" s="115"/>
      <c r="H142" s="130">
        <v>0</v>
      </c>
      <c r="I142" s="130">
        <v>311.33999999999997</v>
      </c>
      <c r="J142" s="130">
        <v>8738.2800000000007</v>
      </c>
      <c r="K142" s="130">
        <v>19387.8</v>
      </c>
      <c r="L142" s="130">
        <v>0</v>
      </c>
      <c r="M142" s="130">
        <v>0</v>
      </c>
      <c r="N142" s="129"/>
      <c r="O142" s="130">
        <v>11798.521073248001</v>
      </c>
      <c r="P142" s="131">
        <v>13894.93</v>
      </c>
      <c r="R142" s="106" t="s">
        <v>662</v>
      </c>
      <c r="U142" s="115"/>
      <c r="V142" s="115"/>
      <c r="W142" s="115"/>
      <c r="X142" s="115"/>
    </row>
    <row r="143" spans="2:24" s="106" customFormat="1" x14ac:dyDescent="0.2">
      <c r="B143" s="53" t="s">
        <v>145</v>
      </c>
      <c r="C143" s="115"/>
      <c r="D143" s="116" t="s">
        <v>206</v>
      </c>
      <c r="E143" s="115"/>
      <c r="G143" s="115"/>
      <c r="H143" s="130">
        <v>0</v>
      </c>
      <c r="I143" s="130">
        <v>24695.07</v>
      </c>
      <c r="J143" s="130">
        <v>17549.28</v>
      </c>
      <c r="K143" s="130">
        <v>12569.88</v>
      </c>
      <c r="L143" s="130">
        <v>0</v>
      </c>
      <c r="M143" s="130">
        <v>10678.5</v>
      </c>
      <c r="N143" s="129"/>
      <c r="O143" s="130">
        <v>11538.2483686177</v>
      </c>
      <c r="P143" s="131">
        <v>6925.73</v>
      </c>
      <c r="R143" s="106" t="s">
        <v>663</v>
      </c>
      <c r="U143" s="115"/>
      <c r="V143" s="115"/>
      <c r="W143" s="115"/>
      <c r="X143" s="115"/>
    </row>
    <row r="144" spans="2:24" x14ac:dyDescent="0.2">
      <c r="H144" s="124"/>
      <c r="I144" s="124"/>
      <c r="J144" s="124"/>
      <c r="K144" s="124"/>
      <c r="L144" s="124"/>
      <c r="M144" s="124"/>
      <c r="N144" s="124"/>
      <c r="O144" s="124"/>
    </row>
    <row r="145" spans="2:24" s="127" customFormat="1" x14ac:dyDescent="0.2">
      <c r="B145" s="127" t="s">
        <v>316</v>
      </c>
      <c r="H145" s="123"/>
      <c r="I145" s="123"/>
      <c r="J145" s="123"/>
      <c r="K145" s="123"/>
      <c r="L145" s="123"/>
      <c r="M145" s="123"/>
      <c r="N145" s="123"/>
      <c r="O145" s="123"/>
    </row>
    <row r="146" spans="2:24" x14ac:dyDescent="0.2">
      <c r="H146" s="124"/>
      <c r="I146" s="124"/>
      <c r="J146" s="124"/>
      <c r="K146" s="124"/>
      <c r="L146" s="124"/>
      <c r="M146" s="124"/>
      <c r="N146" s="124"/>
      <c r="O146" s="124"/>
    </row>
    <row r="147" spans="2:24" s="106" customFormat="1" x14ac:dyDescent="0.2">
      <c r="B147" s="51" t="s">
        <v>296</v>
      </c>
      <c r="C147" s="115"/>
      <c r="D147" s="116"/>
      <c r="E147" s="115"/>
      <c r="G147" s="115"/>
      <c r="H147" s="128"/>
      <c r="I147" s="128"/>
      <c r="J147" s="128"/>
      <c r="K147" s="128"/>
      <c r="L147" s="128"/>
      <c r="M147" s="128"/>
      <c r="N147" s="129"/>
      <c r="O147" s="128"/>
      <c r="P147" s="132"/>
      <c r="U147" s="128"/>
      <c r="V147" s="128"/>
      <c r="W147" s="115"/>
      <c r="X147" s="115"/>
    </row>
    <row r="148" spans="2:24" s="106" customFormat="1" x14ac:dyDescent="0.2">
      <c r="B148" s="53" t="s">
        <v>297</v>
      </c>
      <c r="C148" s="115"/>
      <c r="D148" s="116" t="s">
        <v>206</v>
      </c>
      <c r="E148" s="115"/>
      <c r="G148" s="115"/>
      <c r="H148" s="130">
        <v>0</v>
      </c>
      <c r="I148" s="130">
        <v>23104.774066254398</v>
      </c>
      <c r="J148" s="130">
        <v>137919.78</v>
      </c>
      <c r="K148" s="130">
        <v>0</v>
      </c>
      <c r="L148" s="130">
        <v>61170.25</v>
      </c>
      <c r="M148" s="130">
        <v>0</v>
      </c>
      <c r="N148" s="129"/>
      <c r="O148" s="130">
        <v>0</v>
      </c>
      <c r="P148" s="1"/>
      <c r="R148" s="106" t="s">
        <v>664</v>
      </c>
      <c r="U148" s="128"/>
      <c r="V148" s="128"/>
      <c r="W148" s="115"/>
      <c r="X148" s="115"/>
    </row>
    <row r="149" spans="2:24" s="106" customFormat="1" x14ac:dyDescent="0.2">
      <c r="B149" s="53" t="s">
        <v>145</v>
      </c>
      <c r="C149" s="115"/>
      <c r="D149" s="116" t="s">
        <v>206</v>
      </c>
      <c r="E149" s="115"/>
      <c r="G149" s="115"/>
      <c r="H149" s="130">
        <v>0</v>
      </c>
      <c r="I149" s="130">
        <v>15051.233696270399</v>
      </c>
      <c r="J149" s="130">
        <v>154387.20000000001</v>
      </c>
      <c r="K149" s="130">
        <v>0</v>
      </c>
      <c r="L149" s="130">
        <v>87418.508799999996</v>
      </c>
      <c r="M149" s="130">
        <v>1471.5</v>
      </c>
      <c r="N149" s="129"/>
      <c r="O149" s="130">
        <v>0</v>
      </c>
      <c r="P149" s="1"/>
      <c r="R149" s="106" t="s">
        <v>665</v>
      </c>
      <c r="U149" s="128"/>
      <c r="V149" s="128"/>
      <c r="W149" s="115"/>
      <c r="X149" s="115"/>
    </row>
    <row r="150" spans="2:24" s="106" customFormat="1" x14ac:dyDescent="0.2">
      <c r="C150" s="115"/>
      <c r="D150" s="116"/>
      <c r="E150" s="115"/>
      <c r="G150" s="115"/>
      <c r="H150" s="128"/>
      <c r="I150" s="128"/>
      <c r="J150" s="128"/>
      <c r="K150" s="128"/>
      <c r="L150" s="128"/>
      <c r="M150" s="128"/>
      <c r="N150" s="129"/>
      <c r="O150" s="128"/>
      <c r="P150" s="132"/>
      <c r="U150" s="128"/>
      <c r="V150" s="128"/>
      <c r="W150" s="115"/>
      <c r="X150" s="115"/>
    </row>
    <row r="151" spans="2:24" s="106" customFormat="1" x14ac:dyDescent="0.2">
      <c r="B151" s="51" t="s">
        <v>298</v>
      </c>
      <c r="C151" s="115"/>
      <c r="D151" s="116"/>
      <c r="E151" s="115"/>
      <c r="G151" s="115"/>
      <c r="H151" s="128"/>
      <c r="I151" s="128"/>
      <c r="J151" s="128"/>
      <c r="K151" s="128"/>
      <c r="L151" s="128"/>
      <c r="M151" s="128"/>
      <c r="N151" s="129"/>
      <c r="O151" s="128"/>
      <c r="P151" s="132"/>
      <c r="U151" s="128"/>
      <c r="V151" s="128"/>
      <c r="W151" s="115"/>
      <c r="X151" s="115"/>
    </row>
    <row r="152" spans="2:24" s="106" customFormat="1" x14ac:dyDescent="0.2">
      <c r="B152" s="53" t="s">
        <v>297</v>
      </c>
      <c r="C152" s="115"/>
      <c r="D152" s="116" t="s">
        <v>206</v>
      </c>
      <c r="E152" s="115"/>
      <c r="G152" s="115"/>
      <c r="H152" s="130">
        <v>0</v>
      </c>
      <c r="I152" s="130">
        <v>34836.816933745598</v>
      </c>
      <c r="J152" s="130">
        <v>9043.92</v>
      </c>
      <c r="K152" s="130">
        <v>19542.48</v>
      </c>
      <c r="L152" s="130">
        <v>0</v>
      </c>
      <c r="M152" s="130">
        <v>0</v>
      </c>
      <c r="N152" s="129"/>
      <c r="O152" s="130">
        <v>14319.8584707347</v>
      </c>
      <c r="P152" s="1"/>
      <c r="R152" s="106" t="s">
        <v>666</v>
      </c>
      <c r="U152" s="115"/>
      <c r="V152" s="115"/>
      <c r="W152" s="115"/>
      <c r="X152" s="115"/>
    </row>
    <row r="153" spans="2:24" s="106" customFormat="1" x14ac:dyDescent="0.2">
      <c r="B153" s="53" t="s">
        <v>145</v>
      </c>
      <c r="C153" s="115"/>
      <c r="D153" s="116" t="s">
        <v>206</v>
      </c>
      <c r="E153" s="115"/>
      <c r="G153" s="115"/>
      <c r="H153" s="130">
        <v>0</v>
      </c>
      <c r="I153" s="130">
        <v>30522.111303729602</v>
      </c>
      <c r="J153" s="130">
        <v>18163.2</v>
      </c>
      <c r="K153" s="130">
        <v>12670.04</v>
      </c>
      <c r="L153" s="130">
        <v>0</v>
      </c>
      <c r="M153" s="130">
        <v>12507.75</v>
      </c>
      <c r="N153" s="129"/>
      <c r="O153" s="130">
        <v>25995.938181818201</v>
      </c>
      <c r="P153" s="1"/>
      <c r="R153" s="106" t="s">
        <v>667</v>
      </c>
      <c r="U153" s="115"/>
      <c r="V153" s="115"/>
      <c r="W153" s="115"/>
      <c r="X153" s="115"/>
    </row>
    <row r="154" spans="2:24" x14ac:dyDescent="0.2">
      <c r="H154" s="124"/>
      <c r="I154" s="124"/>
      <c r="J154" s="124"/>
      <c r="K154" s="124"/>
      <c r="L154" s="124"/>
      <c r="M154" s="124"/>
      <c r="N154" s="124"/>
      <c r="O154" s="124"/>
    </row>
    <row r="155" spans="2:24" s="127" customFormat="1" x14ac:dyDescent="0.2">
      <c r="B155" s="127" t="s">
        <v>317</v>
      </c>
      <c r="H155" s="123"/>
      <c r="I155" s="123"/>
      <c r="J155" s="123"/>
      <c r="K155" s="123"/>
      <c r="L155" s="123"/>
      <c r="M155" s="123"/>
      <c r="N155" s="123"/>
      <c r="O155" s="123"/>
    </row>
    <row r="156" spans="2:24" x14ac:dyDescent="0.2">
      <c r="H156" s="124"/>
      <c r="I156" s="124"/>
      <c r="J156" s="124"/>
      <c r="K156" s="124"/>
      <c r="L156" s="124"/>
      <c r="M156" s="124"/>
      <c r="N156" s="124"/>
      <c r="O156" s="124"/>
    </row>
    <row r="157" spans="2:24" s="106" customFormat="1" x14ac:dyDescent="0.2">
      <c r="B157" s="51" t="s">
        <v>296</v>
      </c>
      <c r="C157" s="115"/>
      <c r="D157" s="116"/>
      <c r="E157" s="115"/>
      <c r="G157" s="115"/>
      <c r="H157" s="128"/>
      <c r="I157" s="128"/>
      <c r="J157" s="128"/>
      <c r="K157" s="128"/>
      <c r="L157" s="128"/>
      <c r="M157" s="128"/>
      <c r="N157" s="129"/>
      <c r="O157" s="128"/>
      <c r="P157" s="132"/>
      <c r="U157" s="128"/>
      <c r="V157" s="128"/>
      <c r="W157" s="115"/>
      <c r="X157" s="115"/>
    </row>
    <row r="158" spans="2:24" s="106" customFormat="1" x14ac:dyDescent="0.2">
      <c r="B158" s="53" t="s">
        <v>297</v>
      </c>
      <c r="C158" s="115"/>
      <c r="D158" s="116" t="s">
        <v>206</v>
      </c>
      <c r="E158" s="115"/>
      <c r="G158" s="115"/>
      <c r="H158" s="130">
        <v>0</v>
      </c>
      <c r="I158" s="130">
        <v>22315.31</v>
      </c>
      <c r="J158" s="130">
        <v>135910.01999999999</v>
      </c>
      <c r="K158" s="130">
        <v>0</v>
      </c>
      <c r="L158" s="130">
        <v>62099.486400000002</v>
      </c>
      <c r="M158" s="130">
        <v>0</v>
      </c>
      <c r="N158" s="129"/>
      <c r="O158" s="130">
        <v>0</v>
      </c>
      <c r="P158" s="1"/>
      <c r="R158" s="106" t="s">
        <v>668</v>
      </c>
      <c r="U158" s="128"/>
      <c r="V158" s="128"/>
      <c r="W158" s="115"/>
      <c r="X158" s="115"/>
    </row>
    <row r="159" spans="2:24" s="106" customFormat="1" x14ac:dyDescent="0.2">
      <c r="B159" s="53" t="s">
        <v>145</v>
      </c>
      <c r="C159" s="115"/>
      <c r="D159" s="116" t="s">
        <v>206</v>
      </c>
      <c r="E159" s="115"/>
      <c r="G159" s="115"/>
      <c r="H159" s="130">
        <v>0</v>
      </c>
      <c r="I159" s="130">
        <v>13857</v>
      </c>
      <c r="J159" s="130">
        <v>152873.60000000001</v>
      </c>
      <c r="K159" s="130">
        <v>0</v>
      </c>
      <c r="L159" s="130">
        <v>90236.128500000006</v>
      </c>
      <c r="M159" s="130">
        <v>1621.84</v>
      </c>
      <c r="N159" s="129"/>
      <c r="O159" s="130">
        <v>0</v>
      </c>
      <c r="P159" s="1"/>
      <c r="R159" s="106" t="s">
        <v>669</v>
      </c>
      <c r="U159" s="128"/>
      <c r="V159" s="128"/>
      <c r="W159" s="115"/>
      <c r="X159" s="115"/>
    </row>
    <row r="160" spans="2:24" s="106" customFormat="1" x14ac:dyDescent="0.2">
      <c r="C160" s="115"/>
      <c r="D160" s="116"/>
      <c r="E160" s="115"/>
      <c r="G160" s="115"/>
      <c r="H160" s="128"/>
      <c r="I160" s="128"/>
      <c r="J160" s="128"/>
      <c r="K160" s="128"/>
      <c r="L160" s="128"/>
      <c r="M160" s="128"/>
      <c r="N160" s="129"/>
      <c r="O160" s="128"/>
      <c r="P160" s="132"/>
      <c r="U160" s="128"/>
      <c r="V160" s="128"/>
      <c r="W160" s="115"/>
      <c r="X160" s="115"/>
    </row>
    <row r="161" spans="2:24" s="106" customFormat="1" x14ac:dyDescent="0.2">
      <c r="B161" s="51" t="s">
        <v>298</v>
      </c>
      <c r="C161" s="115"/>
      <c r="D161" s="116"/>
      <c r="E161" s="115"/>
      <c r="G161" s="115"/>
      <c r="H161" s="128"/>
      <c r="I161" s="128"/>
      <c r="J161" s="128"/>
      <c r="K161" s="128"/>
      <c r="L161" s="128"/>
      <c r="M161" s="128"/>
      <c r="N161" s="129"/>
      <c r="O161" s="128"/>
      <c r="P161" s="132"/>
      <c r="U161" s="128"/>
      <c r="V161" s="128"/>
      <c r="W161" s="115"/>
      <c r="X161" s="115"/>
    </row>
    <row r="162" spans="2:24" s="106" customFormat="1" x14ac:dyDescent="0.2">
      <c r="B162" s="53" t="s">
        <v>297</v>
      </c>
      <c r="C162" s="115"/>
      <c r="D162" s="116" t="s">
        <v>206</v>
      </c>
      <c r="E162" s="115"/>
      <c r="G162" s="115"/>
      <c r="H162" s="130">
        <v>0</v>
      </c>
      <c r="I162" s="130">
        <v>31435.65</v>
      </c>
      <c r="J162" s="130">
        <v>9043.92</v>
      </c>
      <c r="K162" s="130">
        <v>19582.080000000002</v>
      </c>
      <c r="L162" s="130">
        <v>0</v>
      </c>
      <c r="M162" s="130">
        <v>0</v>
      </c>
      <c r="N162" s="129"/>
      <c r="O162" s="130">
        <v>21643.02</v>
      </c>
      <c r="P162" s="1"/>
      <c r="R162" s="106" t="s">
        <v>670</v>
      </c>
      <c r="U162" s="115"/>
      <c r="V162" s="115"/>
      <c r="W162" s="115"/>
      <c r="X162" s="115"/>
    </row>
    <row r="163" spans="2:24" s="106" customFormat="1" x14ac:dyDescent="0.2">
      <c r="B163" s="53" t="s">
        <v>145</v>
      </c>
      <c r="C163" s="115"/>
      <c r="D163" s="116" t="s">
        <v>206</v>
      </c>
      <c r="E163" s="115"/>
      <c r="G163" s="115"/>
      <c r="H163" s="130">
        <v>0</v>
      </c>
      <c r="I163" s="130">
        <v>29388.57</v>
      </c>
      <c r="J163" s="130">
        <v>18163.2</v>
      </c>
      <c r="K163" s="130">
        <v>12695.52</v>
      </c>
      <c r="L163" s="130">
        <v>0</v>
      </c>
      <c r="M163" s="130">
        <v>12237.52</v>
      </c>
      <c r="N163" s="129"/>
      <c r="O163" s="130">
        <v>34033.71</v>
      </c>
      <c r="P163" s="1"/>
      <c r="R163" s="106" t="s">
        <v>671</v>
      </c>
      <c r="U163" s="115"/>
      <c r="V163" s="115"/>
      <c r="W163" s="115"/>
      <c r="X163" s="115"/>
    </row>
    <row r="164" spans="2:24" x14ac:dyDescent="0.2">
      <c r="H164" s="124"/>
      <c r="I164" s="124"/>
      <c r="J164" s="124"/>
      <c r="K164" s="124"/>
      <c r="L164" s="124"/>
      <c r="M164" s="124"/>
      <c r="N164" s="124"/>
      <c r="O164" s="124"/>
    </row>
    <row r="165" spans="2:24" s="127" customFormat="1" x14ac:dyDescent="0.2">
      <c r="B165" s="127" t="s">
        <v>318</v>
      </c>
      <c r="H165" s="123"/>
      <c r="I165" s="123"/>
      <c r="J165" s="123"/>
      <c r="K165" s="123"/>
      <c r="L165" s="123"/>
      <c r="M165" s="123"/>
      <c r="N165" s="123"/>
      <c r="O165" s="123"/>
    </row>
    <row r="166" spans="2:24" x14ac:dyDescent="0.2">
      <c r="H166" s="124"/>
      <c r="I166" s="124"/>
      <c r="J166" s="124"/>
      <c r="K166" s="124"/>
      <c r="L166" s="124"/>
      <c r="M166" s="124"/>
      <c r="N166" s="124"/>
      <c r="O166" s="124"/>
    </row>
    <row r="167" spans="2:24" s="106" customFormat="1" x14ac:dyDescent="0.2">
      <c r="B167" s="51" t="s">
        <v>296</v>
      </c>
      <c r="C167" s="115"/>
      <c r="D167" s="116"/>
      <c r="E167" s="115"/>
      <c r="G167" s="115"/>
      <c r="H167" s="128"/>
      <c r="I167" s="128"/>
      <c r="J167" s="128"/>
      <c r="K167" s="128"/>
      <c r="L167" s="128"/>
      <c r="M167" s="128"/>
      <c r="N167" s="129"/>
      <c r="O167" s="128"/>
      <c r="P167" s="132"/>
      <c r="U167" s="128"/>
      <c r="V167" s="128"/>
      <c r="W167" s="115"/>
      <c r="X167" s="115"/>
    </row>
    <row r="168" spans="2:24" s="106" customFormat="1" x14ac:dyDescent="0.2">
      <c r="B168" s="53" t="s">
        <v>297</v>
      </c>
      <c r="C168" s="115"/>
      <c r="D168" s="116" t="s">
        <v>206</v>
      </c>
      <c r="E168" s="115"/>
      <c r="G168" s="115"/>
      <c r="H168" s="130">
        <v>0</v>
      </c>
      <c r="I168" s="130">
        <v>21729.88</v>
      </c>
      <c r="J168" s="130">
        <v>140101.5</v>
      </c>
      <c r="K168" s="130">
        <v>0</v>
      </c>
      <c r="L168" s="130">
        <v>59967.648000000001</v>
      </c>
      <c r="M168" s="130">
        <v>0</v>
      </c>
      <c r="N168" s="129"/>
      <c r="O168" s="130">
        <v>0</v>
      </c>
      <c r="P168" s="1"/>
      <c r="R168" s="106" t="s">
        <v>672</v>
      </c>
      <c r="U168" s="128"/>
      <c r="V168" s="128"/>
      <c r="W168" s="115"/>
      <c r="X168" s="115"/>
    </row>
    <row r="169" spans="2:24" s="106" customFormat="1" x14ac:dyDescent="0.2">
      <c r="B169" s="53" t="s">
        <v>145</v>
      </c>
      <c r="C169" s="115"/>
      <c r="D169" s="116" t="s">
        <v>206</v>
      </c>
      <c r="E169" s="115"/>
      <c r="G169" s="115"/>
      <c r="H169" s="130">
        <v>0</v>
      </c>
      <c r="I169" s="130">
        <v>14171.9</v>
      </c>
      <c r="J169" s="130">
        <v>184171.2</v>
      </c>
      <c r="K169" s="130">
        <v>0</v>
      </c>
      <c r="L169" s="130">
        <v>92240.49</v>
      </c>
      <c r="M169" s="130">
        <v>1644.5</v>
      </c>
      <c r="N169" s="129"/>
      <c r="O169" s="130">
        <v>0</v>
      </c>
      <c r="P169" s="1"/>
      <c r="R169" s="106" t="s">
        <v>673</v>
      </c>
      <c r="U169" s="128"/>
      <c r="V169" s="128"/>
      <c r="W169" s="115"/>
      <c r="X169" s="115"/>
    </row>
    <row r="170" spans="2:24" s="106" customFormat="1" x14ac:dyDescent="0.2">
      <c r="C170" s="115"/>
      <c r="D170" s="116"/>
      <c r="E170" s="115"/>
      <c r="G170" s="115"/>
      <c r="H170" s="128"/>
      <c r="I170" s="128"/>
      <c r="J170" s="128"/>
      <c r="K170" s="128"/>
      <c r="L170" s="128"/>
      <c r="M170" s="128"/>
      <c r="N170" s="129"/>
      <c r="O170" s="128"/>
      <c r="P170" s="132"/>
      <c r="U170" s="128"/>
      <c r="V170" s="128"/>
      <c r="W170" s="115"/>
      <c r="X170" s="115"/>
    </row>
    <row r="171" spans="2:24" s="106" customFormat="1" x14ac:dyDescent="0.2">
      <c r="B171" s="51" t="s">
        <v>298</v>
      </c>
      <c r="C171" s="115"/>
      <c r="D171" s="116"/>
      <c r="E171" s="115"/>
      <c r="G171" s="115"/>
      <c r="H171" s="128"/>
      <c r="I171" s="128"/>
      <c r="J171" s="128"/>
      <c r="K171" s="128"/>
      <c r="L171" s="128"/>
      <c r="M171" s="128"/>
      <c r="N171" s="129"/>
      <c r="O171" s="128"/>
      <c r="P171" s="132"/>
      <c r="U171" s="128"/>
      <c r="V171" s="128"/>
      <c r="W171" s="115"/>
      <c r="X171" s="115"/>
    </row>
    <row r="172" spans="2:24" s="106" customFormat="1" x14ac:dyDescent="0.2">
      <c r="B172" s="53" t="s">
        <v>297</v>
      </c>
      <c r="C172" s="115"/>
      <c r="D172" s="116" t="s">
        <v>206</v>
      </c>
      <c r="E172" s="115"/>
      <c r="G172" s="115"/>
      <c r="H172" s="130">
        <v>0</v>
      </c>
      <c r="I172" s="130">
        <v>31341.599999999999</v>
      </c>
      <c r="J172" s="130">
        <v>9170.2800000000007</v>
      </c>
      <c r="K172" s="130">
        <v>19855.68</v>
      </c>
      <c r="L172" s="130">
        <v>0</v>
      </c>
      <c r="M172" s="130">
        <v>0</v>
      </c>
      <c r="N172" s="129"/>
      <c r="O172" s="130">
        <v>23671.68</v>
      </c>
      <c r="P172" s="1"/>
      <c r="R172" s="106" t="s">
        <v>674</v>
      </c>
      <c r="U172" s="115"/>
      <c r="V172" s="115"/>
      <c r="W172" s="115"/>
      <c r="X172" s="115"/>
    </row>
    <row r="173" spans="2:24" s="106" customFormat="1" x14ac:dyDescent="0.2">
      <c r="B173" s="53" t="s">
        <v>145</v>
      </c>
      <c r="C173" s="115"/>
      <c r="D173" s="116" t="s">
        <v>206</v>
      </c>
      <c r="E173" s="115"/>
      <c r="G173" s="115"/>
      <c r="H173" s="130">
        <v>0</v>
      </c>
      <c r="I173" s="130">
        <v>32697.21</v>
      </c>
      <c r="J173" s="130">
        <v>18417.12</v>
      </c>
      <c r="K173" s="130">
        <v>12873.48</v>
      </c>
      <c r="L173" s="130">
        <v>0</v>
      </c>
      <c r="M173" s="130">
        <v>12408.5</v>
      </c>
      <c r="N173" s="129"/>
      <c r="O173" s="130">
        <v>34913.64</v>
      </c>
      <c r="P173" s="1"/>
      <c r="R173" s="106" t="s">
        <v>675</v>
      </c>
      <c r="U173" s="115"/>
      <c r="V173" s="115"/>
      <c r="W173" s="115"/>
      <c r="X173" s="115"/>
    </row>
    <row r="174" spans="2:24" x14ac:dyDescent="0.2">
      <c r="H174" s="124"/>
      <c r="I174" s="124"/>
      <c r="J174" s="124"/>
      <c r="K174" s="124"/>
      <c r="L174" s="124"/>
      <c r="M174" s="124"/>
      <c r="N174" s="124"/>
      <c r="O174" s="124"/>
    </row>
    <row r="175" spans="2:24" s="127" customFormat="1" x14ac:dyDescent="0.2">
      <c r="B175" s="127" t="s">
        <v>319</v>
      </c>
      <c r="H175" s="123"/>
      <c r="I175" s="123"/>
      <c r="J175" s="123"/>
      <c r="K175" s="123"/>
      <c r="L175" s="123"/>
      <c r="M175" s="123"/>
      <c r="N175" s="123"/>
      <c r="O175" s="123"/>
    </row>
    <row r="176" spans="2:24" x14ac:dyDescent="0.2">
      <c r="H176" s="124"/>
      <c r="I176" s="124"/>
      <c r="J176" s="124"/>
      <c r="K176" s="124"/>
      <c r="L176" s="124"/>
      <c r="M176" s="124"/>
      <c r="N176" s="124"/>
      <c r="O176" s="124"/>
    </row>
    <row r="177" spans="2:24" s="106" customFormat="1" x14ac:dyDescent="0.2">
      <c r="B177" s="51" t="s">
        <v>296</v>
      </c>
      <c r="C177" s="115"/>
      <c r="D177" s="116"/>
      <c r="E177" s="115"/>
      <c r="G177" s="115"/>
      <c r="H177" s="128"/>
      <c r="I177" s="128"/>
      <c r="J177" s="128"/>
      <c r="K177" s="128"/>
      <c r="L177" s="128"/>
      <c r="M177" s="128"/>
      <c r="N177" s="129"/>
      <c r="O177" s="128"/>
      <c r="P177" s="132"/>
      <c r="U177" s="128"/>
      <c r="V177" s="128"/>
      <c r="W177" s="115"/>
      <c r="X177" s="115"/>
    </row>
    <row r="178" spans="2:24" s="106" customFormat="1" x14ac:dyDescent="0.2">
      <c r="B178" s="53" t="s">
        <v>297</v>
      </c>
      <c r="C178" s="115"/>
      <c r="D178" s="116" t="s">
        <v>206</v>
      </c>
      <c r="E178" s="115"/>
      <c r="G178" s="115"/>
      <c r="H178" s="130">
        <v>0</v>
      </c>
      <c r="I178" s="130">
        <v>20812.52</v>
      </c>
      <c r="J178" s="130">
        <v>149280.18</v>
      </c>
      <c r="K178" s="130">
        <v>0</v>
      </c>
      <c r="L178" s="130">
        <v>59209.243844431301</v>
      </c>
      <c r="M178" s="130">
        <v>0</v>
      </c>
      <c r="N178" s="129"/>
      <c r="O178" s="130">
        <v>0</v>
      </c>
      <c r="P178" s="1"/>
      <c r="R178" s="106" t="s">
        <v>676</v>
      </c>
      <c r="U178" s="128"/>
      <c r="V178" s="128"/>
      <c r="W178" s="115"/>
      <c r="X178" s="115"/>
    </row>
    <row r="179" spans="2:24" s="106" customFormat="1" x14ac:dyDescent="0.2">
      <c r="B179" s="53" t="s">
        <v>145</v>
      </c>
      <c r="C179" s="115"/>
      <c r="D179" s="116" t="s">
        <v>206</v>
      </c>
      <c r="E179" s="115"/>
      <c r="G179" s="115"/>
      <c r="H179" s="130">
        <v>0</v>
      </c>
      <c r="I179" s="130">
        <v>15124.31</v>
      </c>
      <c r="J179" s="130">
        <v>188035.20000000001</v>
      </c>
      <c r="K179" s="130">
        <v>0</v>
      </c>
      <c r="L179" s="130">
        <v>90926.8971223392</v>
      </c>
      <c r="M179" s="130">
        <v>1679.04</v>
      </c>
      <c r="N179" s="129"/>
      <c r="O179" s="130">
        <v>0</v>
      </c>
      <c r="P179" s="1"/>
      <c r="R179" s="106" t="s">
        <v>677</v>
      </c>
      <c r="U179" s="128"/>
      <c r="V179" s="128"/>
      <c r="W179" s="115"/>
      <c r="X179" s="115"/>
    </row>
    <row r="180" spans="2:24" s="106" customFormat="1" x14ac:dyDescent="0.2">
      <c r="C180" s="115"/>
      <c r="D180" s="116"/>
      <c r="E180" s="115"/>
      <c r="G180" s="115"/>
      <c r="H180" s="128"/>
      <c r="I180" s="128"/>
      <c r="J180" s="128"/>
      <c r="K180" s="128"/>
      <c r="L180" s="128"/>
      <c r="M180" s="128"/>
      <c r="N180" s="129"/>
      <c r="O180" s="128"/>
      <c r="P180" s="132"/>
      <c r="U180" s="128"/>
      <c r="V180" s="128"/>
      <c r="W180" s="115"/>
      <c r="X180" s="115"/>
    </row>
    <row r="181" spans="2:24" s="106" customFormat="1" x14ac:dyDescent="0.2">
      <c r="B181" s="51" t="s">
        <v>298</v>
      </c>
      <c r="C181" s="115"/>
      <c r="D181" s="116"/>
      <c r="E181" s="115"/>
      <c r="G181" s="115"/>
      <c r="H181" s="128"/>
      <c r="I181" s="128"/>
      <c r="J181" s="128"/>
      <c r="K181" s="128"/>
      <c r="L181" s="128"/>
      <c r="M181" s="128"/>
      <c r="N181" s="129"/>
      <c r="O181" s="128"/>
      <c r="P181" s="132"/>
      <c r="U181" s="128"/>
      <c r="V181" s="128"/>
      <c r="W181" s="115"/>
      <c r="X181" s="115"/>
    </row>
    <row r="182" spans="2:24" s="106" customFormat="1" x14ac:dyDescent="0.2">
      <c r="B182" s="53" t="s">
        <v>297</v>
      </c>
      <c r="C182" s="115"/>
      <c r="D182" s="116" t="s">
        <v>206</v>
      </c>
      <c r="E182" s="115"/>
      <c r="G182" s="115"/>
      <c r="H182" s="130">
        <v>0</v>
      </c>
      <c r="I182" s="130">
        <v>30781.48</v>
      </c>
      <c r="J182" s="130">
        <v>9362.52</v>
      </c>
      <c r="K182" s="130">
        <v>20273.28</v>
      </c>
      <c r="L182" s="130">
        <v>0</v>
      </c>
      <c r="M182" s="130">
        <v>0</v>
      </c>
      <c r="N182" s="129"/>
      <c r="O182" s="130">
        <v>24168.959999999999</v>
      </c>
      <c r="P182" s="1"/>
      <c r="R182" s="106" t="s">
        <v>678</v>
      </c>
      <c r="U182" s="115"/>
      <c r="V182" s="115"/>
      <c r="W182" s="115"/>
      <c r="X182" s="115"/>
    </row>
    <row r="183" spans="2:24" s="106" customFormat="1" x14ac:dyDescent="0.2">
      <c r="B183" s="53" t="s">
        <v>145</v>
      </c>
      <c r="C183" s="115"/>
      <c r="D183" s="116" t="s">
        <v>206</v>
      </c>
      <c r="E183" s="115"/>
      <c r="G183" s="115"/>
      <c r="H183" s="130">
        <v>0</v>
      </c>
      <c r="I183" s="130">
        <v>33497.96</v>
      </c>
      <c r="J183" s="130">
        <v>18803.52</v>
      </c>
      <c r="K183" s="130">
        <v>15229.77</v>
      </c>
      <c r="L183" s="130">
        <v>0</v>
      </c>
      <c r="M183" s="130">
        <v>12516.48</v>
      </c>
      <c r="N183" s="129"/>
      <c r="O183" s="130">
        <v>54387.72</v>
      </c>
      <c r="P183" s="1"/>
      <c r="R183" s="106" t="s">
        <v>679</v>
      </c>
      <c r="U183" s="115"/>
      <c r="V183" s="115"/>
      <c r="W183" s="115"/>
      <c r="X183" s="115"/>
    </row>
    <row r="185" spans="2:24" s="127" customFormat="1" x14ac:dyDescent="0.2">
      <c r="B185" s="127" t="s">
        <v>308</v>
      </c>
    </row>
    <row r="187" spans="2:24" x14ac:dyDescent="0.2">
      <c r="B187" s="133" t="s">
        <v>310</v>
      </c>
      <c r="D187" s="116" t="s">
        <v>174</v>
      </c>
      <c r="H187" s="36">
        <f>SUMPRODUCT(H20:H25,H80:H85)+SUM(H138:H139,H142:H143)</f>
        <v>0</v>
      </c>
      <c r="I187" s="39">
        <f>SUMPRODUCT(I20:I25,I80:I85)+SUM(I138:I139,I142:I143)+SUMPRODUCT(P20:P25,P80:P85)+SUM(P138:P139,P142:P143)</f>
        <v>104656.08999999998</v>
      </c>
      <c r="J187" s="36">
        <f t="shared" ref="J187:M187" si="0">SUMPRODUCT(J20:J25,J80:J85)+SUM(J138:J139,J142:J143)</f>
        <v>296353.08771315764</v>
      </c>
      <c r="K187" s="36">
        <f t="shared" si="0"/>
        <v>33373.68</v>
      </c>
      <c r="L187" s="36">
        <f t="shared" si="0"/>
        <v>152589.09237500001</v>
      </c>
      <c r="M187" s="36">
        <f t="shared" si="0"/>
        <v>19577.78</v>
      </c>
      <c r="N187" s="120"/>
      <c r="O187" s="36">
        <f t="shared" ref="O187" si="1">SUMPRODUCT(O20:O25,O80:O85)+SUM(O138:O139,O142:O143)</f>
        <v>24752.260912487232</v>
      </c>
      <c r="P187" s="114"/>
      <c r="T187" s="34" t="s">
        <v>329</v>
      </c>
    </row>
    <row r="188" spans="2:24" x14ac:dyDescent="0.2">
      <c r="B188" s="133" t="s">
        <v>311</v>
      </c>
      <c r="D188" s="116" t="s">
        <v>176</v>
      </c>
      <c r="H188" s="36">
        <f>SUMPRODUCT(H32:H37,H92:H97)+SUM(H148:H149,H152:H153)</f>
        <v>0</v>
      </c>
      <c r="I188" s="36">
        <f>SUMPRODUCT(I32:I37,I92:I97)+SUM(I148:I149,I152:I153)</f>
        <v>112487.826</v>
      </c>
      <c r="J188" s="36">
        <f t="shared" ref="J188:M188" si="2">SUMPRODUCT(J32:J37,J92:J97)+SUM(J148:J149,J152:J153)</f>
        <v>340771.31999999995</v>
      </c>
      <c r="K188" s="36">
        <f t="shared" si="2"/>
        <v>33420.520000000004</v>
      </c>
      <c r="L188" s="36">
        <f t="shared" si="2"/>
        <v>161154.692954</v>
      </c>
      <c r="M188" s="36">
        <f t="shared" si="2"/>
        <v>22709.75</v>
      </c>
      <c r="N188" s="120"/>
      <c r="O188" s="36">
        <f t="shared" ref="O188" si="3">SUMPRODUCT(O32:O37,O92:O97)+SUM(O148:O149,O152:O153)</f>
        <v>42430.703581569091</v>
      </c>
      <c r="P188" s="114"/>
    </row>
    <row r="189" spans="2:24" x14ac:dyDescent="0.2">
      <c r="B189" s="133" t="s">
        <v>312</v>
      </c>
      <c r="D189" s="116" t="s">
        <v>178</v>
      </c>
      <c r="H189" s="36">
        <f>SUMPRODUCT(H44:H49,H104:H109)+SUM(H158:H159,H162:H163)</f>
        <v>0</v>
      </c>
      <c r="I189" s="36">
        <f t="shared" ref="I189:M189" si="4">SUMPRODUCT(I44:I49,I104:I109)+SUM(I158:I159,I162:I163)</f>
        <v>112372.9</v>
      </c>
      <c r="J189" s="36">
        <f t="shared" si="4"/>
        <v>343866.35</v>
      </c>
      <c r="K189" s="36">
        <f t="shared" si="4"/>
        <v>34075.600000000006</v>
      </c>
      <c r="L189" s="36">
        <f t="shared" si="4"/>
        <v>167020.55546625002</v>
      </c>
      <c r="M189" s="36">
        <f t="shared" si="4"/>
        <v>34981.160000000003</v>
      </c>
      <c r="N189" s="120"/>
      <c r="O189" s="36">
        <f t="shared" ref="O189" si="5">SUMPRODUCT(O44:O49,O104:O109)+SUM(O158:O159,O162:O163)</f>
        <v>60528.425544591089</v>
      </c>
      <c r="P189" s="114"/>
    </row>
    <row r="190" spans="2:24" x14ac:dyDescent="0.2">
      <c r="B190" s="133" t="s">
        <v>313</v>
      </c>
      <c r="D190" s="116" t="s">
        <v>147</v>
      </c>
      <c r="H190" s="36">
        <f>SUMPRODUCT(H56:H61,H116:H121)+SUM(H168:H169,H172:H173)</f>
        <v>0</v>
      </c>
      <c r="I190" s="36">
        <f t="shared" ref="I190:M190" si="6">SUMPRODUCT(I56:I61,I116:I121)+SUM(I168:I169,I172:I173)</f>
        <v>116394.82999999999</v>
      </c>
      <c r="J190" s="36">
        <f t="shared" si="6"/>
        <v>384366.62</v>
      </c>
      <c r="K190" s="36">
        <f t="shared" si="6"/>
        <v>34497.160000000003</v>
      </c>
      <c r="L190" s="36">
        <f t="shared" si="6"/>
        <v>168910.408</v>
      </c>
      <c r="M190" s="36">
        <f t="shared" si="6"/>
        <v>36006.699999999997</v>
      </c>
      <c r="N190" s="120"/>
      <c r="O190" s="36">
        <f t="shared" ref="O190" si="7">SUMPRODUCT(O56:O61,O116:O121)+SUM(O168:O169,O172:O173)</f>
        <v>63852.412994343409</v>
      </c>
      <c r="P190" s="114"/>
    </row>
    <row r="191" spans="2:24" x14ac:dyDescent="0.2">
      <c r="B191" s="133" t="s">
        <v>314</v>
      </c>
      <c r="D191" s="116" t="s">
        <v>92</v>
      </c>
      <c r="H191" s="36">
        <f>SUMPRODUCT(H68:H73,H128:H133)+SUM(H178:H179,H182:H183)</f>
        <v>0</v>
      </c>
      <c r="I191" s="36">
        <f t="shared" ref="I191:M191" si="8">SUMPRODUCT(I68:I73,I128:I133)+SUM(I178:I179,I182:I183)</f>
        <v>117146.4</v>
      </c>
      <c r="J191" s="36">
        <f t="shared" si="8"/>
        <v>397800.62000000005</v>
      </c>
      <c r="K191" s="36">
        <f t="shared" si="8"/>
        <v>37496.25</v>
      </c>
      <c r="L191" s="36">
        <f t="shared" si="8"/>
        <v>166848.92924763844</v>
      </c>
      <c r="M191" s="36">
        <f t="shared" si="8"/>
        <v>36363</v>
      </c>
      <c r="N191" s="120"/>
      <c r="O191" s="36">
        <f t="shared" ref="O191" si="9">SUMPRODUCT(O68:O73,O128:O133)+SUM(O178:O179,O182:O183)</f>
        <v>85152</v>
      </c>
      <c r="P191" s="1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0" tint="-4.9989318521683403E-2"/>
  </sheetPr>
  <dimension ref="A1"/>
  <sheetViews>
    <sheetView showGridLines="0" zoomScale="85" zoomScaleNormal="85" workbookViewId="0"/>
  </sheetViews>
  <sheetFormatPr defaultRowHeight="12.75" x14ac:dyDescent="0.2"/>
  <cols>
    <col min="1" max="16384" width="9.140625" style="26"/>
  </cols>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0" tint="-4.9989318521683403E-2"/>
  </sheetPr>
  <dimension ref="A1"/>
  <sheetViews>
    <sheetView showGridLines="0" zoomScale="85" zoomScaleNormal="85" workbookViewId="0"/>
  </sheetViews>
  <sheetFormatPr defaultRowHeight="12.75" x14ac:dyDescent="0.2"/>
  <cols>
    <col min="1" max="16384" width="9.140625" style="26"/>
  </cols>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rgb="FFFFFFCC"/>
  </sheetPr>
  <dimension ref="A2:Q313"/>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x14ac:dyDescent="0.2"/>
  <cols>
    <col min="1" max="1" width="2.7109375" style="72" customWidth="1"/>
    <col min="2" max="2" width="76" style="6" customWidth="1"/>
    <col min="3" max="3" width="2.7109375" style="72" customWidth="1"/>
    <col min="4" max="4" width="13.7109375" style="6" customWidth="1"/>
    <col min="5" max="5" width="2.7109375" style="6" customWidth="1"/>
    <col min="6" max="6" width="16.5703125" style="6" bestFit="1" customWidth="1"/>
    <col min="7" max="7" width="2.7109375" style="6" customWidth="1"/>
    <col min="8" max="8" width="12.5703125" style="6" customWidth="1"/>
    <col min="9" max="10" width="13" style="6" bestFit="1" customWidth="1"/>
    <col min="11" max="13" width="12.5703125" style="6" customWidth="1"/>
    <col min="14" max="14" width="2.7109375" style="6" customWidth="1"/>
    <col min="15" max="15" width="12.5703125" style="6" customWidth="1"/>
    <col min="16" max="16" width="2.7109375" style="6" customWidth="1"/>
    <col min="17" max="30" width="13.7109375" style="6" customWidth="1"/>
    <col min="31" max="16384" width="9.140625" style="6"/>
  </cols>
  <sheetData>
    <row r="2" spans="1:17" s="23" customFormat="1" ht="18" x14ac:dyDescent="0.2">
      <c r="A2" s="74"/>
      <c r="B2" s="23" t="s">
        <v>215</v>
      </c>
      <c r="C2" s="74"/>
    </row>
    <row r="4" spans="1:17" x14ac:dyDescent="0.2">
      <c r="B4" s="33" t="s">
        <v>52</v>
      </c>
    </row>
    <row r="5" spans="1:17" ht="81" customHeight="1" x14ac:dyDescent="0.2">
      <c r="B5" s="49" t="s">
        <v>370</v>
      </c>
    </row>
    <row r="6" spans="1:17" x14ac:dyDescent="0.2">
      <c r="B6" s="28"/>
    </row>
    <row r="7" spans="1:17" x14ac:dyDescent="0.2">
      <c r="B7" s="34" t="s">
        <v>27</v>
      </c>
    </row>
    <row r="8" spans="1:17" ht="40.5" customHeight="1" x14ac:dyDescent="0.2">
      <c r="B8" s="80" t="s">
        <v>898</v>
      </c>
    </row>
    <row r="10" spans="1:17" s="12" customFormat="1" x14ac:dyDescent="0.2">
      <c r="A10" s="73"/>
      <c r="B10" s="12" t="s">
        <v>42</v>
      </c>
      <c r="C10" s="73"/>
      <c r="D10" s="12" t="s">
        <v>25</v>
      </c>
      <c r="F10" s="73" t="s">
        <v>211</v>
      </c>
      <c r="H10" s="12" t="s">
        <v>119</v>
      </c>
      <c r="I10" s="12" t="s">
        <v>73</v>
      </c>
      <c r="J10" s="12" t="s">
        <v>74</v>
      </c>
      <c r="K10" s="12" t="s">
        <v>75</v>
      </c>
      <c r="L10" s="12" t="s">
        <v>76</v>
      </c>
      <c r="M10" s="12" t="s">
        <v>77</v>
      </c>
      <c r="O10" s="12" t="s">
        <v>72</v>
      </c>
      <c r="Q10" s="12" t="s">
        <v>44</v>
      </c>
    </row>
    <row r="12" spans="1:17" s="12" customFormat="1" x14ac:dyDescent="0.2">
      <c r="A12" s="73"/>
      <c r="B12" s="12" t="s">
        <v>254</v>
      </c>
      <c r="C12" s="73"/>
    </row>
    <row r="14" spans="1:17" s="82" customFormat="1" ht="15" x14ac:dyDescent="0.25">
      <c r="B14" s="89" t="s">
        <v>220</v>
      </c>
    </row>
    <row r="15" spans="1:17" x14ac:dyDescent="0.2">
      <c r="B15" s="33" t="s">
        <v>150</v>
      </c>
    </row>
    <row r="16" spans="1:17" x14ac:dyDescent="0.2">
      <c r="B16" s="5" t="s">
        <v>78</v>
      </c>
    </row>
    <row r="17" spans="2:17" x14ac:dyDescent="0.2">
      <c r="B17" s="6" t="s">
        <v>79</v>
      </c>
      <c r="D17" s="6" t="s">
        <v>174</v>
      </c>
      <c r="F17" s="47">
        <f>SUM(H17:M17,O17)</f>
        <v>0</v>
      </c>
      <c r="H17" s="76">
        <f>'Input operationele kosten -TD'!H18</f>
        <v>0</v>
      </c>
      <c r="I17" s="76">
        <f>'Input operationele kosten -TD'!I18</f>
        <v>0</v>
      </c>
      <c r="J17" s="76">
        <f>'Input operationele kosten -TD'!J18</f>
        <v>0</v>
      </c>
      <c r="K17" s="76">
        <f>'Input operationele kosten -TD'!K18</f>
        <v>0</v>
      </c>
      <c r="L17" s="76">
        <f>'Input operationele kosten -TD'!L18</f>
        <v>0</v>
      </c>
      <c r="M17" s="76">
        <f>'Input operationele kosten -TD'!M18</f>
        <v>0</v>
      </c>
      <c r="N17" s="82"/>
      <c r="O17" s="76">
        <f>'Input operationele kosten -TD'!O18</f>
        <v>0</v>
      </c>
    </row>
    <row r="18" spans="2:17" x14ac:dyDescent="0.2">
      <c r="B18" s="28" t="s">
        <v>80</v>
      </c>
      <c r="D18" s="6" t="s">
        <v>174</v>
      </c>
      <c r="F18" s="77">
        <f>SUM(H18:M18,O18)</f>
        <v>670759.56040000007</v>
      </c>
      <c r="H18" s="76">
        <f>'Input operationele kosten -TD'!H19</f>
        <v>0</v>
      </c>
      <c r="I18" s="76">
        <f>'Input operationele kosten -TD'!I19</f>
        <v>0</v>
      </c>
      <c r="J18" s="76">
        <f>'Input operationele kosten -TD'!J19</f>
        <v>571688.28040000005</v>
      </c>
      <c r="K18" s="76">
        <f>'Input operationele kosten -TD'!K19</f>
        <v>0</v>
      </c>
      <c r="L18" s="76">
        <f>'Input operationele kosten -TD'!L19</f>
        <v>99071.28</v>
      </c>
      <c r="M18" s="76">
        <f>'Input operationele kosten -TD'!M19</f>
        <v>0</v>
      </c>
      <c r="N18" s="82"/>
      <c r="O18" s="76">
        <f>'Input operationele kosten -TD'!O19</f>
        <v>0</v>
      </c>
    </row>
    <row r="19" spans="2:17" x14ac:dyDescent="0.2">
      <c r="G19" s="82"/>
      <c r="H19" s="82"/>
      <c r="I19" s="82"/>
      <c r="J19" s="82"/>
      <c r="K19" s="82"/>
      <c r="L19" s="82"/>
      <c r="M19" s="82"/>
      <c r="N19" s="82"/>
      <c r="O19" s="82"/>
      <c r="P19" s="82"/>
      <c r="Q19" s="82"/>
    </row>
    <row r="20" spans="2:17" x14ac:dyDescent="0.2">
      <c r="B20" s="5" t="s">
        <v>81</v>
      </c>
      <c r="G20" s="82"/>
      <c r="H20" s="82"/>
      <c r="I20" s="82"/>
      <c r="J20" s="82"/>
      <c r="K20" s="82"/>
      <c r="L20" s="82"/>
      <c r="M20" s="82"/>
      <c r="N20" s="82"/>
      <c r="O20" s="82"/>
      <c r="P20" s="82"/>
      <c r="Q20" s="82"/>
    </row>
    <row r="21" spans="2:17" x14ac:dyDescent="0.2">
      <c r="B21" s="6" t="s">
        <v>82</v>
      </c>
      <c r="D21" s="6" t="s">
        <v>174</v>
      </c>
      <c r="F21" s="77">
        <f>SUM(H21:M21,O21)</f>
        <v>280281594.44295752</v>
      </c>
      <c r="H21" s="76">
        <f>'Input operationele kosten -TD'!H22</f>
        <v>6196104.1909556789</v>
      </c>
      <c r="I21" s="76">
        <f>'Input operationele kosten -TD'!I22</f>
        <v>97213844.62409173</v>
      </c>
      <c r="J21" s="76">
        <f>'Input operationele kosten -TD'!J22</f>
        <v>96971975.774658412</v>
      </c>
      <c r="K21" s="76">
        <f>'Input operationele kosten -TD'!K22</f>
        <v>2159375.1800000002</v>
      </c>
      <c r="L21" s="76">
        <f>'Input operationele kosten -TD'!L22</f>
        <v>63278329.342713259</v>
      </c>
      <c r="M21" s="76">
        <f>'Input operationele kosten -TD'!M22</f>
        <v>5587639.1952048326</v>
      </c>
      <c r="N21" s="82"/>
      <c r="O21" s="76">
        <f>'Input operationele kosten -TD'!O22</f>
        <v>8874326.1353336181</v>
      </c>
    </row>
    <row r="22" spans="2:17" x14ac:dyDescent="0.2">
      <c r="B22" s="6" t="s">
        <v>89</v>
      </c>
      <c r="D22" s="6" t="s">
        <v>174</v>
      </c>
      <c r="F22" s="77">
        <f>SUM(H22:M22,O22)</f>
        <v>735813.56021728239</v>
      </c>
      <c r="H22" s="76">
        <f>'Input operationele kosten -TD'!H23</f>
        <v>6517.5532578932698</v>
      </c>
      <c r="I22" s="76">
        <f>'Input operationele kosten -TD'!I23</f>
        <v>277286.32005655405</v>
      </c>
      <c r="J22" s="76">
        <f>'Input operationele kosten -TD'!J23</f>
        <v>187871.32205128201</v>
      </c>
      <c r="K22" s="76">
        <f>'Input operationele kosten -TD'!K23</f>
        <v>18411.62</v>
      </c>
      <c r="L22" s="76">
        <f>'Input operationele kosten -TD'!L23</f>
        <v>202540.70097764247</v>
      </c>
      <c r="M22" s="76">
        <f>'Input operationele kosten -TD'!M23</f>
        <v>13648.913873910618</v>
      </c>
      <c r="N22" s="82"/>
      <c r="O22" s="76">
        <f>'Input operationele kosten -TD'!O23</f>
        <v>29537.13</v>
      </c>
    </row>
    <row r="23" spans="2:17" x14ac:dyDescent="0.2">
      <c r="B23" s="28" t="s">
        <v>83</v>
      </c>
      <c r="D23" s="6" t="s">
        <v>174</v>
      </c>
      <c r="F23" s="77">
        <f>SUM(H23:M23,O23)</f>
        <v>487979.45999999996</v>
      </c>
      <c r="H23" s="76">
        <f>'Input operationele kosten -TD'!H24</f>
        <v>0</v>
      </c>
      <c r="I23" s="76">
        <f>'Input operationele kosten -TD'!I24</f>
        <v>0</v>
      </c>
      <c r="J23" s="76">
        <f>'Input operationele kosten -TD'!J24</f>
        <v>0</v>
      </c>
      <c r="K23" s="76">
        <f>'Input operationele kosten -TD'!K24</f>
        <v>487979.45999999996</v>
      </c>
      <c r="L23" s="76">
        <f>'Input operationele kosten -TD'!L24</f>
        <v>0</v>
      </c>
      <c r="M23" s="76">
        <f>'Input operationele kosten -TD'!M24</f>
        <v>0</v>
      </c>
      <c r="N23" s="82"/>
      <c r="O23" s="76">
        <f>'Input operationele kosten -TD'!O24</f>
        <v>0</v>
      </c>
    </row>
    <row r="24" spans="2:17" x14ac:dyDescent="0.2">
      <c r="F24" s="82"/>
      <c r="G24" s="82"/>
      <c r="H24" s="82"/>
      <c r="I24" s="82"/>
      <c r="J24" s="82"/>
      <c r="K24" s="82"/>
      <c r="L24" s="82"/>
      <c r="M24" s="82"/>
      <c r="N24" s="82"/>
      <c r="O24" s="82"/>
      <c r="P24" s="82"/>
      <c r="Q24" s="82"/>
    </row>
    <row r="25" spans="2:17" x14ac:dyDescent="0.2">
      <c r="B25" s="5" t="s">
        <v>84</v>
      </c>
      <c r="F25" s="82"/>
      <c r="G25" s="82"/>
      <c r="H25" s="82"/>
      <c r="I25" s="82"/>
      <c r="J25" s="82"/>
      <c r="K25" s="82"/>
      <c r="L25" s="82"/>
      <c r="M25" s="82"/>
      <c r="N25" s="82"/>
      <c r="O25" s="82"/>
      <c r="P25" s="82"/>
      <c r="Q25" s="82"/>
    </row>
    <row r="26" spans="2:17" x14ac:dyDescent="0.2">
      <c r="B26" s="6" t="s">
        <v>85</v>
      </c>
      <c r="D26" s="6" t="s">
        <v>174</v>
      </c>
      <c r="F26" s="77">
        <f>SUM(H26:M26,O26)</f>
        <v>1877942.7188584395</v>
      </c>
      <c r="H26" s="76">
        <f>'Input operationele kosten -TD'!H27</f>
        <v>0</v>
      </c>
      <c r="I26" s="76">
        <f>'Input operationele kosten -TD'!I27</f>
        <v>1436351.8507584152</v>
      </c>
      <c r="J26" s="76">
        <f>'Input operationele kosten -TD'!J27</f>
        <v>0</v>
      </c>
      <c r="K26" s="76">
        <f>'Input operationele kosten -TD'!K27</f>
        <v>0</v>
      </c>
      <c r="L26" s="76">
        <f>'Input operationele kosten -TD'!L27</f>
        <v>441590.86810002418</v>
      </c>
      <c r="M26" s="76">
        <f>'Input operationele kosten -TD'!M27</f>
        <v>0</v>
      </c>
      <c r="N26" s="82"/>
      <c r="O26" s="76">
        <f>'Input operationele kosten -TD'!O27</f>
        <v>0</v>
      </c>
    </row>
    <row r="27" spans="2:17" x14ac:dyDescent="0.2">
      <c r="B27" s="6" t="s">
        <v>86</v>
      </c>
      <c r="D27" s="6" t="s">
        <v>174</v>
      </c>
      <c r="F27" s="77">
        <f>SUM(H27:M27,O27)</f>
        <v>246106.64446921926</v>
      </c>
      <c r="H27" s="76">
        <f>'Input operationele kosten -TD'!H28</f>
        <v>0</v>
      </c>
      <c r="I27" s="76">
        <f>'Input operationele kosten -TD'!I28</f>
        <v>221907.54125542688</v>
      </c>
      <c r="J27" s="76">
        <f>'Input operationele kosten -TD'!J28</f>
        <v>0</v>
      </c>
      <c r="K27" s="76">
        <f>'Input operationele kosten -TD'!K28</f>
        <v>299.14999999999998</v>
      </c>
      <c r="L27" s="76">
        <f>'Input operationele kosten -TD'!L28</f>
        <v>23899.953213792389</v>
      </c>
      <c r="M27" s="76">
        <f>'Input operationele kosten -TD'!M28</f>
        <v>0</v>
      </c>
      <c r="N27" s="82"/>
      <c r="O27" s="76">
        <f>'Input operationele kosten -TD'!O28</f>
        <v>0</v>
      </c>
    </row>
    <row r="28" spans="2:17" x14ac:dyDescent="0.2">
      <c r="B28" s="6" t="s">
        <v>87</v>
      </c>
      <c r="D28" s="6" t="s">
        <v>174</v>
      </c>
      <c r="F28" s="77">
        <f>SUM(H28:M28,O28)</f>
        <v>408005.25052896066</v>
      </c>
      <c r="H28" s="76">
        <f>'Input operationele kosten -TD'!H29</f>
        <v>0</v>
      </c>
      <c r="I28" s="76">
        <f>'Input operationele kosten -TD'!I29</f>
        <v>114285.02600292573</v>
      </c>
      <c r="J28" s="76">
        <f>'Input operationele kosten -TD'!J29</f>
        <v>147775.531904567</v>
      </c>
      <c r="K28" s="76">
        <f>'Input operationele kosten -TD'!K29</f>
        <v>1320.13</v>
      </c>
      <c r="L28" s="76">
        <f>'Input operationele kosten -TD'!L29</f>
        <v>44662.538058060272</v>
      </c>
      <c r="M28" s="76">
        <f>'Input operationele kosten -TD'!M29</f>
        <v>85104.959999999992</v>
      </c>
      <c r="N28" s="82"/>
      <c r="O28" s="76">
        <f>'Input operationele kosten -TD'!O29</f>
        <v>14857.064563407626</v>
      </c>
    </row>
    <row r="29" spans="2:17" x14ac:dyDescent="0.2">
      <c r="B29" s="28" t="s">
        <v>88</v>
      </c>
      <c r="D29" s="6" t="s">
        <v>174</v>
      </c>
      <c r="F29" s="77">
        <f>SUM(H29:M29,O29)</f>
        <v>12656142.474145023</v>
      </c>
      <c r="H29" s="76">
        <f>'Input operationele kosten -TD'!H30</f>
        <v>0</v>
      </c>
      <c r="I29" s="76">
        <f>'Input operationele kosten -TD'!I30</f>
        <v>2078130.4053634703</v>
      </c>
      <c r="J29" s="76">
        <f>'Input operationele kosten -TD'!J30</f>
        <v>5672020.0100818304</v>
      </c>
      <c r="K29" s="76">
        <f>'Input operationele kosten -TD'!K30</f>
        <v>8895.94</v>
      </c>
      <c r="L29" s="76">
        <f>'Input operationele kosten -TD'!L30</f>
        <v>4896919.1713455394</v>
      </c>
      <c r="M29" s="76">
        <f>'Input operationele kosten -TD'!M30</f>
        <v>176.94735418167355</v>
      </c>
      <c r="N29" s="82"/>
      <c r="O29" s="76">
        <f>'Input operationele kosten -TD'!O30</f>
        <v>0</v>
      </c>
    </row>
    <row r="31" spans="2:17" x14ac:dyDescent="0.2">
      <c r="B31" s="5" t="s">
        <v>151</v>
      </c>
    </row>
    <row r="32" spans="2:17" x14ac:dyDescent="0.2">
      <c r="B32" s="5" t="s">
        <v>103</v>
      </c>
    </row>
    <row r="33" spans="2:17" x14ac:dyDescent="0.2">
      <c r="B33" s="6" t="s">
        <v>102</v>
      </c>
      <c r="D33" s="6" t="s">
        <v>174</v>
      </c>
      <c r="F33" s="77">
        <f>SUM(H33:M33,O33)</f>
        <v>11439502.192540744</v>
      </c>
      <c r="H33" s="46">
        <f>'Input Ov. opbrengsten-TD'!H36</f>
        <v>0</v>
      </c>
      <c r="I33" s="76">
        <f>'Input Ov. opbrengsten-TD'!I36</f>
        <v>7937618.8826290425</v>
      </c>
      <c r="J33" s="76">
        <f>'Input Ov. opbrengsten-TD'!J36</f>
        <v>1916248.741940788</v>
      </c>
      <c r="K33" s="76">
        <f>'Input Ov. opbrengsten-TD'!K36</f>
        <v>0</v>
      </c>
      <c r="L33" s="76">
        <f>'Input Ov. opbrengsten-TD'!L36</f>
        <v>1585634.5679709155</v>
      </c>
      <c r="M33" s="76">
        <f>'Input Ov. opbrengsten-TD'!M36</f>
        <v>0</v>
      </c>
      <c r="N33" s="82"/>
      <c r="O33" s="76">
        <f>'Input Ov. opbrengsten-TD'!O36</f>
        <v>0</v>
      </c>
    </row>
    <row r="34" spans="2:17" x14ac:dyDescent="0.2">
      <c r="N34" s="82"/>
    </row>
    <row r="35" spans="2:17" x14ac:dyDescent="0.2">
      <c r="B35" s="5" t="s">
        <v>105</v>
      </c>
    </row>
    <row r="36" spans="2:17" x14ac:dyDescent="0.2">
      <c r="B36" s="6" t="s">
        <v>102</v>
      </c>
      <c r="D36" s="6" t="s">
        <v>174</v>
      </c>
      <c r="F36" s="77">
        <f>SUM(H36:M36,O36)</f>
        <v>3209971.9060403388</v>
      </c>
      <c r="H36" s="46">
        <f>'Input Ov. opbrengsten-TD'!H51</f>
        <v>25133.683239702801</v>
      </c>
      <c r="I36" s="76">
        <f>'Input Ov. opbrengsten-TD'!I51</f>
        <v>1083434.3209984978</v>
      </c>
      <c r="J36" s="76">
        <f>'Input Ov. opbrengsten-TD'!J51</f>
        <v>941129.54111144517</v>
      </c>
      <c r="K36" s="76">
        <f>'Input Ov. opbrengsten-TD'!K51</f>
        <v>73613.37</v>
      </c>
      <c r="L36" s="76">
        <f>'Input Ov. opbrengsten-TD'!L51</f>
        <v>1036330.5127571451</v>
      </c>
      <c r="M36" s="76">
        <f>'Input Ov. opbrengsten-TD'!M51</f>
        <v>11531.117495023231</v>
      </c>
      <c r="N36" s="82"/>
      <c r="O36" s="76">
        <f>'Input Ov. opbrengsten-TD'!O51</f>
        <v>38799.360438524403</v>
      </c>
    </row>
    <row r="37" spans="2:17" x14ac:dyDescent="0.2">
      <c r="N37" s="82"/>
    </row>
    <row r="38" spans="2:17" x14ac:dyDescent="0.2">
      <c r="B38" s="5" t="s">
        <v>113</v>
      </c>
      <c r="N38" s="82"/>
    </row>
    <row r="39" spans="2:17" x14ac:dyDescent="0.2">
      <c r="B39" s="6" t="s">
        <v>114</v>
      </c>
      <c r="D39" s="6" t="s">
        <v>174</v>
      </c>
      <c r="F39" s="77">
        <f>SUM(H39:M39,O39)</f>
        <v>177260</v>
      </c>
      <c r="H39" s="46">
        <f>'Input Ov. opbrengsten-TD'!H57</f>
        <v>703.47</v>
      </c>
      <c r="I39" s="76">
        <f>'Input Ov. opbrengsten-TD'!I57</f>
        <v>120318.554776</v>
      </c>
      <c r="J39" s="76">
        <f>'Input Ov. opbrengsten-TD'!J57</f>
        <v>0</v>
      </c>
      <c r="K39" s="76">
        <f>'Input Ov. opbrengsten-TD'!K57</f>
        <v>2665.49</v>
      </c>
      <c r="L39" s="76">
        <f>'Input Ov. opbrengsten-TD'!L57</f>
        <v>53572.485223999996</v>
      </c>
      <c r="M39" s="76">
        <f>'Input Ov. opbrengsten-TD'!M57</f>
        <v>0</v>
      </c>
      <c r="N39" s="82"/>
      <c r="O39" s="76">
        <f>'Input Ov. opbrengsten-TD'!O57</f>
        <v>0</v>
      </c>
    </row>
    <row r="40" spans="2:17" x14ac:dyDescent="0.2">
      <c r="N40" s="82"/>
    </row>
    <row r="41" spans="2:17" s="82" customFormat="1" ht="15" x14ac:dyDescent="0.25">
      <c r="B41" s="89" t="s">
        <v>239</v>
      </c>
      <c r="F41" s="85"/>
      <c r="G41" s="85"/>
      <c r="H41" s="85"/>
      <c r="I41" s="85"/>
      <c r="J41" s="85"/>
      <c r="K41" s="85"/>
      <c r="L41" s="85"/>
      <c r="M41" s="85"/>
      <c r="N41" s="85"/>
      <c r="O41" s="85"/>
      <c r="P41" s="85"/>
      <c r="Q41" s="85"/>
    </row>
    <row r="42" spans="2:17" x14ac:dyDescent="0.2">
      <c r="B42" s="5" t="s">
        <v>78</v>
      </c>
    </row>
    <row r="43" spans="2:17" x14ac:dyDescent="0.2">
      <c r="B43" s="6" t="s">
        <v>79</v>
      </c>
      <c r="D43" s="6" t="s">
        <v>174</v>
      </c>
      <c r="F43" s="77">
        <f>SUM(H43:M43,O43)</f>
        <v>0</v>
      </c>
      <c r="H43" s="76">
        <f t="shared" ref="H43:M44" si="0">H17</f>
        <v>0</v>
      </c>
      <c r="I43" s="76">
        <f t="shared" si="0"/>
        <v>0</v>
      </c>
      <c r="J43" s="76">
        <f t="shared" si="0"/>
        <v>0</v>
      </c>
      <c r="K43" s="76">
        <f t="shared" si="0"/>
        <v>0</v>
      </c>
      <c r="L43" s="76">
        <f t="shared" si="0"/>
        <v>0</v>
      </c>
      <c r="M43" s="76">
        <f t="shared" si="0"/>
        <v>0</v>
      </c>
      <c r="N43" s="133"/>
      <c r="O43" s="76">
        <f>O17</f>
        <v>0</v>
      </c>
      <c r="Q43" s="8" t="s">
        <v>791</v>
      </c>
    </row>
    <row r="44" spans="2:17" x14ac:dyDescent="0.2">
      <c r="B44" s="6" t="s">
        <v>80</v>
      </c>
      <c r="D44" s="6" t="s">
        <v>174</v>
      </c>
      <c r="F44" s="77">
        <f>SUM(H44:M44,O44)</f>
        <v>670759.56040000007</v>
      </c>
      <c r="H44" s="76">
        <f t="shared" si="0"/>
        <v>0</v>
      </c>
      <c r="I44" s="76">
        <f t="shared" si="0"/>
        <v>0</v>
      </c>
      <c r="J44" s="76">
        <f t="shared" si="0"/>
        <v>571688.28040000005</v>
      </c>
      <c r="K44" s="76">
        <f t="shared" si="0"/>
        <v>0</v>
      </c>
      <c r="L44" s="76">
        <f t="shared" si="0"/>
        <v>99071.28</v>
      </c>
      <c r="M44" s="76">
        <f t="shared" si="0"/>
        <v>0</v>
      </c>
      <c r="N44" s="133"/>
      <c r="O44" s="76">
        <f>O18</f>
        <v>0</v>
      </c>
    </row>
    <row r="45" spans="2:17" x14ac:dyDescent="0.2">
      <c r="H45" s="133"/>
      <c r="I45" s="133"/>
      <c r="J45" s="133"/>
      <c r="K45" s="133"/>
      <c r="L45" s="133"/>
      <c r="M45" s="133"/>
      <c r="N45" s="133"/>
      <c r="O45" s="133"/>
    </row>
    <row r="46" spans="2:17" x14ac:dyDescent="0.2">
      <c r="B46" s="5" t="s">
        <v>81</v>
      </c>
      <c r="H46" s="133"/>
      <c r="I46" s="133"/>
      <c r="J46" s="133"/>
      <c r="K46" s="133"/>
      <c r="L46" s="133"/>
      <c r="M46" s="133"/>
      <c r="N46" s="133"/>
      <c r="O46" s="133"/>
    </row>
    <row r="47" spans="2:17" x14ac:dyDescent="0.2">
      <c r="B47" s="6" t="s">
        <v>82</v>
      </c>
      <c r="D47" s="6" t="s">
        <v>174</v>
      </c>
      <c r="F47" s="77">
        <f>SUM(H47:M47,O47)</f>
        <v>265454860.34437647</v>
      </c>
      <c r="H47" s="77">
        <f t="shared" ref="H47:M47" si="1">H21-(H33+H36+H39)</f>
        <v>6170267.0377159761</v>
      </c>
      <c r="I47" s="77">
        <f t="shared" si="1"/>
        <v>88072472.86568819</v>
      </c>
      <c r="J47" s="77">
        <f t="shared" si="1"/>
        <v>94114597.491606176</v>
      </c>
      <c r="K47" s="77">
        <f t="shared" si="1"/>
        <v>2083096.32</v>
      </c>
      <c r="L47" s="77">
        <f t="shared" si="1"/>
        <v>60602791.776761197</v>
      </c>
      <c r="M47" s="77">
        <f t="shared" si="1"/>
        <v>5576108.0777098089</v>
      </c>
      <c r="N47" s="133"/>
      <c r="O47" s="77">
        <f>O21-(O33+O36+O39)</f>
        <v>8835526.7748950943</v>
      </c>
    </row>
    <row r="48" spans="2:17" x14ac:dyDescent="0.2">
      <c r="B48" s="6" t="s">
        <v>89</v>
      </c>
      <c r="D48" s="6" t="s">
        <v>174</v>
      </c>
      <c r="F48" s="77">
        <f>SUM(H48:M48,O48)</f>
        <v>735813.56021728239</v>
      </c>
      <c r="H48" s="76">
        <f t="shared" ref="H48:M49" si="2">H22</f>
        <v>6517.5532578932698</v>
      </c>
      <c r="I48" s="76">
        <f t="shared" si="2"/>
        <v>277286.32005655405</v>
      </c>
      <c r="J48" s="76">
        <f t="shared" si="2"/>
        <v>187871.32205128201</v>
      </c>
      <c r="K48" s="76">
        <f t="shared" si="2"/>
        <v>18411.62</v>
      </c>
      <c r="L48" s="76">
        <f t="shared" si="2"/>
        <v>202540.70097764247</v>
      </c>
      <c r="M48" s="76">
        <f t="shared" si="2"/>
        <v>13648.913873910618</v>
      </c>
      <c r="N48" s="133"/>
      <c r="O48" s="76">
        <f>O22</f>
        <v>29537.13</v>
      </c>
    </row>
    <row r="49" spans="2:17" x14ac:dyDescent="0.2">
      <c r="B49" s="6" t="s">
        <v>83</v>
      </c>
      <c r="D49" s="6" t="s">
        <v>174</v>
      </c>
      <c r="F49" s="77">
        <f>SUM(H49:M49,O49)</f>
        <v>487979.45999999996</v>
      </c>
      <c r="H49" s="76">
        <f t="shared" si="2"/>
        <v>0</v>
      </c>
      <c r="I49" s="76">
        <f t="shared" si="2"/>
        <v>0</v>
      </c>
      <c r="J49" s="76">
        <f t="shared" si="2"/>
        <v>0</v>
      </c>
      <c r="K49" s="76">
        <f t="shared" si="2"/>
        <v>487979.45999999996</v>
      </c>
      <c r="L49" s="76">
        <f t="shared" si="2"/>
        <v>0</v>
      </c>
      <c r="M49" s="76">
        <f t="shared" si="2"/>
        <v>0</v>
      </c>
      <c r="N49" s="133"/>
      <c r="O49" s="76">
        <f>O23</f>
        <v>0</v>
      </c>
    </row>
    <row r="50" spans="2:17" x14ac:dyDescent="0.2">
      <c r="H50" s="133"/>
      <c r="I50" s="133"/>
      <c r="J50" s="133"/>
      <c r="K50" s="133"/>
      <c r="L50" s="133"/>
      <c r="M50" s="133"/>
      <c r="N50" s="133"/>
      <c r="O50" s="133"/>
    </row>
    <row r="51" spans="2:17" x14ac:dyDescent="0.2">
      <c r="B51" s="5" t="s">
        <v>84</v>
      </c>
      <c r="H51" s="133"/>
      <c r="I51" s="133"/>
      <c r="J51" s="133"/>
      <c r="K51" s="133"/>
      <c r="L51" s="133"/>
      <c r="M51" s="133"/>
      <c r="N51" s="133"/>
      <c r="O51" s="133"/>
    </row>
    <row r="52" spans="2:17" x14ac:dyDescent="0.2">
      <c r="B52" s="6" t="s">
        <v>85</v>
      </c>
      <c r="D52" s="6" t="s">
        <v>174</v>
      </c>
      <c r="F52" s="77">
        <f>SUM(H52:M52,O52)</f>
        <v>1877942.7188584395</v>
      </c>
      <c r="H52" s="76">
        <f t="shared" ref="H52:M54" si="3">H26</f>
        <v>0</v>
      </c>
      <c r="I52" s="76">
        <f t="shared" si="3"/>
        <v>1436351.8507584152</v>
      </c>
      <c r="J52" s="76">
        <f t="shared" si="3"/>
        <v>0</v>
      </c>
      <c r="K52" s="76">
        <f t="shared" si="3"/>
        <v>0</v>
      </c>
      <c r="L52" s="76">
        <f t="shared" si="3"/>
        <v>441590.86810002418</v>
      </c>
      <c r="M52" s="76">
        <f t="shared" si="3"/>
        <v>0</v>
      </c>
      <c r="N52" s="133"/>
      <c r="O52" s="76">
        <f>O26</f>
        <v>0</v>
      </c>
    </row>
    <row r="53" spans="2:17" x14ac:dyDescent="0.2">
      <c r="B53" s="6" t="s">
        <v>86</v>
      </c>
      <c r="D53" s="6" t="s">
        <v>174</v>
      </c>
      <c r="F53" s="77">
        <f>SUM(H53:M53,O53)</f>
        <v>246106.64446921926</v>
      </c>
      <c r="H53" s="76">
        <f t="shared" si="3"/>
        <v>0</v>
      </c>
      <c r="I53" s="76">
        <f t="shared" si="3"/>
        <v>221907.54125542688</v>
      </c>
      <c r="J53" s="76">
        <f t="shared" si="3"/>
        <v>0</v>
      </c>
      <c r="K53" s="76">
        <f t="shared" si="3"/>
        <v>299.14999999999998</v>
      </c>
      <c r="L53" s="76">
        <f t="shared" si="3"/>
        <v>23899.953213792389</v>
      </c>
      <c r="M53" s="76">
        <f t="shared" si="3"/>
        <v>0</v>
      </c>
      <c r="N53" s="133"/>
      <c r="O53" s="76">
        <f>O27</f>
        <v>0</v>
      </c>
    </row>
    <row r="54" spans="2:17" x14ac:dyDescent="0.2">
      <c r="B54" s="6" t="s">
        <v>87</v>
      </c>
      <c r="D54" s="6" t="s">
        <v>174</v>
      </c>
      <c r="F54" s="77">
        <f>SUM(H54:M54,O54)</f>
        <v>408005.25052896066</v>
      </c>
      <c r="H54" s="76">
        <f t="shared" si="3"/>
        <v>0</v>
      </c>
      <c r="I54" s="76">
        <f t="shared" si="3"/>
        <v>114285.02600292573</v>
      </c>
      <c r="J54" s="76">
        <f t="shared" si="3"/>
        <v>147775.531904567</v>
      </c>
      <c r="K54" s="76">
        <f t="shared" si="3"/>
        <v>1320.13</v>
      </c>
      <c r="L54" s="76">
        <f t="shared" si="3"/>
        <v>44662.538058060272</v>
      </c>
      <c r="M54" s="76">
        <f t="shared" si="3"/>
        <v>85104.959999999992</v>
      </c>
      <c r="N54" s="133"/>
      <c r="O54" s="76">
        <f>O28</f>
        <v>14857.064563407626</v>
      </c>
    </row>
    <row r="55" spans="2:17" x14ac:dyDescent="0.2">
      <c r="B55" s="6" t="s">
        <v>88</v>
      </c>
      <c r="D55" s="6" t="s">
        <v>174</v>
      </c>
      <c r="F55" s="77">
        <f>SUM(H55:M55,O55)</f>
        <v>12656142.474145023</v>
      </c>
      <c r="H55" s="76">
        <f>H29</f>
        <v>0</v>
      </c>
      <c r="I55" s="76">
        <f t="shared" ref="I55:M55" si="4">I29</f>
        <v>2078130.4053634703</v>
      </c>
      <c r="J55" s="76">
        <f t="shared" si="4"/>
        <v>5672020.0100818304</v>
      </c>
      <c r="K55" s="76">
        <f t="shared" si="4"/>
        <v>8895.94</v>
      </c>
      <c r="L55" s="76">
        <f t="shared" si="4"/>
        <v>4896919.1713455394</v>
      </c>
      <c r="M55" s="76">
        <f t="shared" si="4"/>
        <v>176.94735418167355</v>
      </c>
      <c r="N55" s="133"/>
      <c r="O55" s="76">
        <f>O29</f>
        <v>0</v>
      </c>
    </row>
    <row r="57" spans="2:17" x14ac:dyDescent="0.2">
      <c r="B57" s="5" t="s">
        <v>152</v>
      </c>
    </row>
    <row r="58" spans="2:17" x14ac:dyDescent="0.2">
      <c r="B58" s="6" t="s">
        <v>260</v>
      </c>
      <c r="D58" s="6" t="s">
        <v>174</v>
      </c>
      <c r="F58" s="47">
        <f>SUM(H58:M58)</f>
        <v>282537610.01299536</v>
      </c>
      <c r="H58" s="81">
        <f>SUM(H43:H44,H47:H49,H52:H55)</f>
        <v>6176784.590973869</v>
      </c>
      <c r="I58" s="81">
        <f t="shared" ref="I58:M58" si="5">SUM(I43:I44,I47:I49,I52:I55)</f>
        <v>92200434.009124994</v>
      </c>
      <c r="J58" s="81">
        <f t="shared" si="5"/>
        <v>100693952.63604385</v>
      </c>
      <c r="K58" s="81">
        <f t="shared" si="5"/>
        <v>2600002.6199999996</v>
      </c>
      <c r="L58" s="39">
        <f>SUM(L43:L44,L47:L49,L52:L55)+SUM(O43:O44,O47:O49,O52:O55)</f>
        <v>75191397.257914767</v>
      </c>
      <c r="M58" s="81">
        <f t="shared" si="5"/>
        <v>5675038.8989379015</v>
      </c>
      <c r="Q58" s="161" t="s">
        <v>792</v>
      </c>
    </row>
    <row r="59" spans="2:17" s="82" customFormat="1" x14ac:dyDescent="0.2"/>
    <row r="60" spans="2:17" s="73" customFormat="1" x14ac:dyDescent="0.2">
      <c r="B60" s="73" t="s">
        <v>255</v>
      </c>
    </row>
    <row r="61" spans="2:17" s="82" customFormat="1" x14ac:dyDescent="0.2"/>
    <row r="62" spans="2:17" s="82" customFormat="1" ht="15" x14ac:dyDescent="0.25">
      <c r="B62" s="89" t="s">
        <v>220</v>
      </c>
    </row>
    <row r="63" spans="2:17" s="82" customFormat="1" x14ac:dyDescent="0.2">
      <c r="B63" s="84" t="s">
        <v>150</v>
      </c>
    </row>
    <row r="64" spans="2:17" s="82" customFormat="1" x14ac:dyDescent="0.2">
      <c r="B64" s="87" t="s">
        <v>78</v>
      </c>
    </row>
    <row r="65" spans="2:15" s="82" customFormat="1" x14ac:dyDescent="0.2">
      <c r="B65" s="82" t="s">
        <v>79</v>
      </c>
      <c r="D65" s="82" t="s">
        <v>176</v>
      </c>
      <c r="F65" s="77">
        <f>SUM(H65:M65,O65)</f>
        <v>0</v>
      </c>
      <c r="H65" s="76">
        <f>'Input operationele kosten -TD'!H36</f>
        <v>0</v>
      </c>
      <c r="I65" s="76">
        <f>'Input operationele kosten -TD'!I36</f>
        <v>0</v>
      </c>
      <c r="J65" s="76">
        <f>'Input operationele kosten -TD'!J36</f>
        <v>0</v>
      </c>
      <c r="K65" s="76">
        <f>'Input operationele kosten -TD'!K36</f>
        <v>0</v>
      </c>
      <c r="L65" s="76">
        <f>'Input operationele kosten -TD'!L36</f>
        <v>0</v>
      </c>
      <c r="M65" s="76">
        <f>'Input operationele kosten -TD'!M36</f>
        <v>0</v>
      </c>
      <c r="O65" s="76">
        <f>'Input operationele kosten -TD'!O36</f>
        <v>0</v>
      </c>
    </row>
    <row r="66" spans="2:15" s="82" customFormat="1" x14ac:dyDescent="0.2">
      <c r="B66" s="85" t="s">
        <v>80</v>
      </c>
      <c r="D66" s="82" t="s">
        <v>176</v>
      </c>
      <c r="F66" s="77">
        <f>SUM(H66:M66,O66)</f>
        <v>91856</v>
      </c>
      <c r="H66" s="76">
        <f>'Input operationele kosten -TD'!H37</f>
        <v>0</v>
      </c>
      <c r="I66" s="76">
        <f>'Input operationele kosten -TD'!I37</f>
        <v>0</v>
      </c>
      <c r="J66" s="76">
        <f>'Input operationele kosten -TD'!J37</f>
        <v>91856</v>
      </c>
      <c r="K66" s="76">
        <f>'Input operationele kosten -TD'!K37</f>
        <v>0</v>
      </c>
      <c r="L66" s="76">
        <f>'Input operationele kosten -TD'!L37</f>
        <v>0</v>
      </c>
      <c r="M66" s="76">
        <f>'Input operationele kosten -TD'!M37</f>
        <v>0</v>
      </c>
      <c r="O66" s="76">
        <f>'Input operationele kosten -TD'!O37</f>
        <v>0</v>
      </c>
    </row>
    <row r="67" spans="2:15" s="82" customFormat="1" x14ac:dyDescent="0.2"/>
    <row r="68" spans="2:15" s="82" customFormat="1" x14ac:dyDescent="0.2">
      <c r="B68" s="87" t="s">
        <v>81</v>
      </c>
    </row>
    <row r="69" spans="2:15" s="82" customFormat="1" x14ac:dyDescent="0.2">
      <c r="B69" s="82" t="s">
        <v>82</v>
      </c>
      <c r="D69" s="82" t="s">
        <v>176</v>
      </c>
      <c r="F69" s="77">
        <f>SUM(H69:M69,O69)</f>
        <v>266356435.09152263</v>
      </c>
      <c r="H69" s="76">
        <f>'Input operationele kosten -TD'!H40</f>
        <v>6989314</v>
      </c>
      <c r="I69" s="76">
        <f>'Input operationele kosten -TD'!I40</f>
        <v>96129713.533498079</v>
      </c>
      <c r="J69" s="76">
        <f>'Input operationele kosten -TD'!J40</f>
        <v>88617453.030011207</v>
      </c>
      <c r="K69" s="76">
        <f>'Input operationele kosten -TD'!K40</f>
        <v>2129120.9900000002</v>
      </c>
      <c r="L69" s="76">
        <f>'Input operationele kosten -TD'!L40</f>
        <v>58337030.521811716</v>
      </c>
      <c r="M69" s="76">
        <f>'Input operationele kosten -TD'!M40</f>
        <v>5213538.7061404996</v>
      </c>
      <c r="O69" s="76">
        <f>'Input operationele kosten -TD'!O40</f>
        <v>8940264.3100611195</v>
      </c>
    </row>
    <row r="70" spans="2:15" s="82" customFormat="1" x14ac:dyDescent="0.2">
      <c r="B70" s="82" t="s">
        <v>89</v>
      </c>
      <c r="D70" s="82" t="s">
        <v>176</v>
      </c>
      <c r="F70" s="77">
        <f>SUM(H70:M70,O70)</f>
        <v>721347.19662066887</v>
      </c>
      <c r="H70" s="76">
        <f>'Input operationele kosten -TD'!H41</f>
        <v>12146</v>
      </c>
      <c r="I70" s="76">
        <f>'Input operationele kosten -TD'!I41</f>
        <v>207852.55035050333</v>
      </c>
      <c r="J70" s="76">
        <f>'Input operationele kosten -TD'!J41</f>
        <v>208666.057315035</v>
      </c>
      <c r="K70" s="76">
        <f>'Input operationele kosten -TD'!K41</f>
        <v>18395.310000000001</v>
      </c>
      <c r="L70" s="76">
        <f>'Input operationele kosten -TD'!L41</f>
        <v>225680.6607820041</v>
      </c>
      <c r="M70" s="76">
        <f>'Input operationele kosten -TD'!M41</f>
        <v>14260.398173126499</v>
      </c>
      <c r="O70" s="76">
        <f>'Input operationele kosten -TD'!O41</f>
        <v>34346.22</v>
      </c>
    </row>
    <row r="71" spans="2:15" s="82" customFormat="1" x14ac:dyDescent="0.2">
      <c r="B71" s="85" t="s">
        <v>83</v>
      </c>
      <c r="D71" s="82" t="s">
        <v>176</v>
      </c>
      <c r="F71" s="77">
        <f>SUM(H71:M71,O71)</f>
        <v>125467.64</v>
      </c>
      <c r="H71" s="76">
        <f>'Input operationele kosten -TD'!H42</f>
        <v>0</v>
      </c>
      <c r="I71" s="76">
        <f>'Input operationele kosten -TD'!I42</f>
        <v>0</v>
      </c>
      <c r="J71" s="76">
        <f>'Input operationele kosten -TD'!J42</f>
        <v>0</v>
      </c>
      <c r="K71" s="76">
        <f>'Input operationele kosten -TD'!K42</f>
        <v>125467.64</v>
      </c>
      <c r="L71" s="76">
        <f>'Input operationele kosten -TD'!L42</f>
        <v>0</v>
      </c>
      <c r="M71" s="76">
        <f>'Input operationele kosten -TD'!M42</f>
        <v>0</v>
      </c>
      <c r="O71" s="76">
        <f>'Input operationele kosten -TD'!O42</f>
        <v>0</v>
      </c>
    </row>
    <row r="72" spans="2:15" s="82" customFormat="1" x14ac:dyDescent="0.2"/>
    <row r="73" spans="2:15" s="82" customFormat="1" x14ac:dyDescent="0.2">
      <c r="B73" s="87" t="s">
        <v>84</v>
      </c>
    </row>
    <row r="74" spans="2:15" s="82" customFormat="1" x14ac:dyDescent="0.2">
      <c r="B74" s="82" t="s">
        <v>85</v>
      </c>
      <c r="D74" s="82" t="s">
        <v>176</v>
      </c>
      <c r="F74" s="77">
        <f>SUM(H74:M74,O74)</f>
        <v>1165461.4474922474</v>
      </c>
      <c r="H74" s="76">
        <f>'Input operationele kosten -TD'!H45</f>
        <v>0</v>
      </c>
      <c r="I74" s="76">
        <f>'Input operationele kosten -TD'!I45</f>
        <v>609831.5695574265</v>
      </c>
      <c r="J74" s="76">
        <f>'Input operationele kosten -TD'!J45</f>
        <v>56728.9341870887</v>
      </c>
      <c r="K74" s="76">
        <f>'Input operationele kosten -TD'!K45</f>
        <v>0</v>
      </c>
      <c r="L74" s="76">
        <f>'Input operationele kosten -TD'!L45</f>
        <v>498900.94374773226</v>
      </c>
      <c r="M74" s="76">
        <f>'Input operationele kosten -TD'!M45</f>
        <v>0</v>
      </c>
      <c r="O74" s="76">
        <f>'Input operationele kosten -TD'!O45</f>
        <v>0</v>
      </c>
    </row>
    <row r="75" spans="2:15" s="82" customFormat="1" x14ac:dyDescent="0.2">
      <c r="B75" s="82" t="s">
        <v>86</v>
      </c>
      <c r="D75" s="82" t="s">
        <v>176</v>
      </c>
      <c r="F75" s="77">
        <f>SUM(H75:M75,O75)</f>
        <v>264904.43271240708</v>
      </c>
      <c r="H75" s="76">
        <f>'Input operationele kosten -TD'!H46</f>
        <v>0</v>
      </c>
      <c r="I75" s="76">
        <f>'Input operationele kosten -TD'!I46</f>
        <v>152813.81753266341</v>
      </c>
      <c r="J75" s="76">
        <f>'Input operationele kosten -TD'!J46</f>
        <v>0</v>
      </c>
      <c r="K75" s="76">
        <f>'Input operationele kosten -TD'!K46</f>
        <v>1247.31</v>
      </c>
      <c r="L75" s="76">
        <f>'Input operationele kosten -TD'!L46</f>
        <v>110770.7051797437</v>
      </c>
      <c r="M75" s="76">
        <f>'Input operationele kosten -TD'!M46</f>
        <v>72.599999999999994</v>
      </c>
      <c r="O75" s="76">
        <f>'Input operationele kosten -TD'!O46</f>
        <v>0</v>
      </c>
    </row>
    <row r="76" spans="2:15" s="82" customFormat="1" x14ac:dyDescent="0.2">
      <c r="B76" s="82" t="s">
        <v>87</v>
      </c>
      <c r="D76" s="82" t="s">
        <v>176</v>
      </c>
      <c r="F76" s="77">
        <f>SUM(H76:M76,O76)</f>
        <v>276379.7596410148</v>
      </c>
      <c r="H76" s="76">
        <f>'Input operationele kosten -TD'!H47</f>
        <v>4556</v>
      </c>
      <c r="I76" s="76">
        <f>'Input operationele kosten -TD'!I47</f>
        <v>121488.72255398685</v>
      </c>
      <c r="J76" s="76">
        <f>'Input operationele kosten -TD'!J47</f>
        <v>94236.851794469694</v>
      </c>
      <c r="K76" s="76">
        <f>'Input operationele kosten -TD'!K47</f>
        <v>598.84</v>
      </c>
      <c r="L76" s="76">
        <f>'Input operationele kosten -TD'!L47</f>
        <v>38587.724341917252</v>
      </c>
      <c r="M76" s="76">
        <f>'Input operationele kosten -TD'!M47</f>
        <v>5187.07</v>
      </c>
      <c r="O76" s="76">
        <f>'Input operationele kosten -TD'!O47</f>
        <v>11724.550950641</v>
      </c>
    </row>
    <row r="77" spans="2:15" s="82" customFormat="1" x14ac:dyDescent="0.2">
      <c r="B77" s="85" t="s">
        <v>88</v>
      </c>
      <c r="D77" s="82" t="s">
        <v>176</v>
      </c>
      <c r="F77" s="77">
        <f>SUM(H77:M77,O77)</f>
        <v>7837656.3498351229</v>
      </c>
      <c r="H77" s="76">
        <f>'Input operationele kosten -TD'!H48</f>
        <v>0</v>
      </c>
      <c r="I77" s="76">
        <f>'Input operationele kosten -TD'!I48</f>
        <v>1382007.6748606495</v>
      </c>
      <c r="J77" s="76">
        <f>'Input operationele kosten -TD'!J48</f>
        <v>4650045.3202308798</v>
      </c>
      <c r="K77" s="76">
        <f>'Input operationele kosten -TD'!K48</f>
        <v>9819.83</v>
      </c>
      <c r="L77" s="76">
        <f>'Input operationele kosten -TD'!L48</f>
        <v>1790143.4616246179</v>
      </c>
      <c r="M77" s="76">
        <f>'Input operationele kosten -TD'!M48</f>
        <v>5640.0631189752003</v>
      </c>
      <c r="O77" s="76">
        <f>'Input operationele kosten -TD'!O48</f>
        <v>0</v>
      </c>
    </row>
    <row r="78" spans="2:15" s="82" customFormat="1" x14ac:dyDescent="0.2"/>
    <row r="79" spans="2:15" s="82" customFormat="1" x14ac:dyDescent="0.2">
      <c r="B79" s="87" t="s">
        <v>151</v>
      </c>
    </row>
    <row r="80" spans="2:15" s="82" customFormat="1" x14ac:dyDescent="0.2">
      <c r="B80" s="87" t="s">
        <v>103</v>
      </c>
    </row>
    <row r="81" spans="2:17" s="82" customFormat="1" x14ac:dyDescent="0.2">
      <c r="B81" s="82" t="s">
        <v>102</v>
      </c>
      <c r="D81" s="82" t="s">
        <v>176</v>
      </c>
      <c r="F81" s="77">
        <f>SUM(H81:M81,O81)</f>
        <v>14096046.299198177</v>
      </c>
      <c r="H81" s="76">
        <f>'Input Ov. opbrengsten-TD'!H82</f>
        <v>28964.04</v>
      </c>
      <c r="I81" s="76">
        <f>'Input Ov. opbrengsten-TD'!I82</f>
        <v>9894384.6571453772</v>
      </c>
      <c r="J81" s="76">
        <f>'Input Ov. opbrengsten-TD'!J82</f>
        <v>1567323.91</v>
      </c>
      <c r="K81" s="76">
        <f>'Input Ov. opbrengsten-TD'!K82</f>
        <v>0</v>
      </c>
      <c r="L81" s="76">
        <f>'Input Ov. opbrengsten-TD'!L82</f>
        <v>2605373.6920527997</v>
      </c>
      <c r="M81" s="76">
        <f>'Input Ov. opbrengsten-TD'!M82</f>
        <v>0</v>
      </c>
      <c r="O81" s="76">
        <f>'Input Ov. opbrengsten-TD'!O82</f>
        <v>0</v>
      </c>
    </row>
    <row r="82" spans="2:17" s="82" customFormat="1" x14ac:dyDescent="0.2"/>
    <row r="83" spans="2:17" s="82" customFormat="1" x14ac:dyDescent="0.2">
      <c r="B83" s="87" t="s">
        <v>105</v>
      </c>
    </row>
    <row r="84" spans="2:17" s="82" customFormat="1" x14ac:dyDescent="0.2">
      <c r="B84" s="82" t="s">
        <v>102</v>
      </c>
      <c r="D84" s="82" t="s">
        <v>176</v>
      </c>
      <c r="F84" s="77">
        <f>SUM(H84:M84,O84)</f>
        <v>5356807.5775761008</v>
      </c>
      <c r="H84" s="76">
        <f>'Input Ov. opbrengsten-TD'!H97</f>
        <v>34860.824532141203</v>
      </c>
      <c r="I84" s="76">
        <f>'Input Ov. opbrengsten-TD'!I97</f>
        <v>962272.12146427063</v>
      </c>
      <c r="J84" s="76">
        <f>'Input Ov. opbrengsten-TD'!J97</f>
        <v>2971663.3063754831</v>
      </c>
      <c r="K84" s="76">
        <f>'Input Ov. opbrengsten-TD'!K97</f>
        <v>83880.540000000008</v>
      </c>
      <c r="L84" s="76">
        <f>'Input Ov. opbrengsten-TD'!L97</f>
        <v>1235254.35807271</v>
      </c>
      <c r="M84" s="76">
        <f>'Input Ov. opbrengsten-TD'!M97</f>
        <v>22646.406345565811</v>
      </c>
      <c r="O84" s="76">
        <f>'Input Ov. opbrengsten-TD'!O97</f>
        <v>46230.020785929701</v>
      </c>
    </row>
    <row r="85" spans="2:17" s="82" customFormat="1" x14ac:dyDescent="0.2"/>
    <row r="86" spans="2:17" s="82" customFormat="1" x14ac:dyDescent="0.2">
      <c r="B86" s="87" t="s">
        <v>113</v>
      </c>
    </row>
    <row r="87" spans="2:17" s="82" customFormat="1" x14ac:dyDescent="0.2">
      <c r="B87" s="82" t="s">
        <v>114</v>
      </c>
      <c r="D87" s="82" t="s">
        <v>176</v>
      </c>
      <c r="F87" s="77">
        <f>SUM(H87:M87,O87)</f>
        <v>289293.16369098652</v>
      </c>
      <c r="H87" s="76">
        <f>'Input Ov. opbrengsten-TD'!H103</f>
        <v>336.82</v>
      </c>
      <c r="I87" s="76">
        <f>'Input Ov. opbrengsten-TD'!I103</f>
        <v>167191.04640477026</v>
      </c>
      <c r="J87" s="76">
        <f>'Input Ov. opbrengsten-TD'!J103</f>
        <v>20181.503690986501</v>
      </c>
      <c r="K87" s="76">
        <f>'Input Ov. opbrengsten-TD'!K103</f>
        <v>806.8</v>
      </c>
      <c r="L87" s="76">
        <f>'Input Ov. opbrengsten-TD'!L103</f>
        <v>100776.99359522975</v>
      </c>
      <c r="M87" s="76">
        <f>'Input Ov. opbrengsten-TD'!M103</f>
        <v>0</v>
      </c>
      <c r="O87" s="76">
        <f>'Input Ov. opbrengsten-TD'!O103</f>
        <v>0</v>
      </c>
    </row>
    <row r="88" spans="2:17" s="82" customFormat="1" x14ac:dyDescent="0.2"/>
    <row r="89" spans="2:17" s="82" customFormat="1" ht="15" x14ac:dyDescent="0.25">
      <c r="B89" s="89" t="s">
        <v>239</v>
      </c>
      <c r="F89" s="85"/>
    </row>
    <row r="90" spans="2:17" s="82" customFormat="1" x14ac:dyDescent="0.2">
      <c r="B90" s="87" t="s">
        <v>78</v>
      </c>
    </row>
    <row r="91" spans="2:17" s="82" customFormat="1" x14ac:dyDescent="0.2">
      <c r="B91" s="82" t="s">
        <v>79</v>
      </c>
      <c r="D91" s="82" t="s">
        <v>176</v>
      </c>
      <c r="F91" s="77">
        <f>SUM(H91:M91,O91)</f>
        <v>0</v>
      </c>
      <c r="H91" s="76">
        <f t="shared" ref="H91:M92" si="6">H65</f>
        <v>0</v>
      </c>
      <c r="I91" s="76">
        <f t="shared" si="6"/>
        <v>0</v>
      </c>
      <c r="J91" s="76">
        <f t="shared" si="6"/>
        <v>0</v>
      </c>
      <c r="K91" s="76">
        <f t="shared" si="6"/>
        <v>0</v>
      </c>
      <c r="L91" s="76">
        <f t="shared" si="6"/>
        <v>0</v>
      </c>
      <c r="M91" s="76">
        <f t="shared" si="6"/>
        <v>0</v>
      </c>
      <c r="N91" s="133"/>
      <c r="O91" s="76">
        <f>O65</f>
        <v>0</v>
      </c>
      <c r="Q91" s="8" t="s">
        <v>791</v>
      </c>
    </row>
    <row r="92" spans="2:17" s="82" customFormat="1" x14ac:dyDescent="0.2">
      <c r="B92" s="82" t="s">
        <v>80</v>
      </c>
      <c r="D92" s="82" t="s">
        <v>176</v>
      </c>
      <c r="F92" s="77">
        <f>SUM(H92:M92,O92)</f>
        <v>91856</v>
      </c>
      <c r="H92" s="76">
        <f t="shared" si="6"/>
        <v>0</v>
      </c>
      <c r="I92" s="76">
        <f t="shared" si="6"/>
        <v>0</v>
      </c>
      <c r="J92" s="76">
        <f t="shared" si="6"/>
        <v>91856</v>
      </c>
      <c r="K92" s="76">
        <f t="shared" si="6"/>
        <v>0</v>
      </c>
      <c r="L92" s="76">
        <f t="shared" si="6"/>
        <v>0</v>
      </c>
      <c r="M92" s="76">
        <f t="shared" si="6"/>
        <v>0</v>
      </c>
      <c r="N92" s="133"/>
      <c r="O92" s="76">
        <f>O66</f>
        <v>0</v>
      </c>
    </row>
    <row r="93" spans="2:17" s="82" customFormat="1" x14ac:dyDescent="0.2">
      <c r="H93" s="133"/>
      <c r="I93" s="133"/>
      <c r="J93" s="133"/>
      <c r="K93" s="133"/>
      <c r="L93" s="133"/>
      <c r="M93" s="133"/>
      <c r="N93" s="133"/>
      <c r="O93" s="133"/>
    </row>
    <row r="94" spans="2:17" s="82" customFormat="1" x14ac:dyDescent="0.2">
      <c r="B94" s="87" t="s">
        <v>81</v>
      </c>
      <c r="H94" s="133"/>
      <c r="I94" s="133"/>
      <c r="J94" s="133"/>
      <c r="K94" s="133"/>
      <c r="L94" s="133"/>
      <c r="M94" s="133"/>
      <c r="N94" s="133"/>
      <c r="O94" s="133"/>
    </row>
    <row r="95" spans="2:17" s="82" customFormat="1" x14ac:dyDescent="0.2">
      <c r="B95" s="82" t="s">
        <v>82</v>
      </c>
      <c r="D95" s="82" t="s">
        <v>176</v>
      </c>
      <c r="F95" s="77">
        <f>SUM(H95:M95,O95)</f>
        <v>246614288.0510574</v>
      </c>
      <c r="H95" s="77">
        <f t="shared" ref="H95:M95" si="7">H69-(H81+H84+H87)</f>
        <v>6925152.3154678587</v>
      </c>
      <c r="I95" s="77">
        <f t="shared" si="7"/>
        <v>85105865.708483666</v>
      </c>
      <c r="J95" s="77">
        <f t="shared" si="7"/>
        <v>84058284.309944734</v>
      </c>
      <c r="K95" s="77">
        <f t="shared" si="7"/>
        <v>2044433.6500000001</v>
      </c>
      <c r="L95" s="77">
        <f t="shared" si="7"/>
        <v>54395625.478090979</v>
      </c>
      <c r="M95" s="77">
        <f t="shared" si="7"/>
        <v>5190892.2997949338</v>
      </c>
      <c r="N95" s="133"/>
      <c r="O95" s="77">
        <f>O69-(O81+O84+O87)</f>
        <v>8894034.2892751899</v>
      </c>
    </row>
    <row r="96" spans="2:17" s="82" customFormat="1" x14ac:dyDescent="0.2">
      <c r="B96" s="82" t="s">
        <v>89</v>
      </c>
      <c r="D96" s="82" t="s">
        <v>176</v>
      </c>
      <c r="F96" s="77">
        <f>SUM(H96:M96,O96)</f>
        <v>721347.19662066887</v>
      </c>
      <c r="H96" s="76">
        <f t="shared" ref="H96:M97" si="8">H70</f>
        <v>12146</v>
      </c>
      <c r="I96" s="76">
        <f t="shared" si="8"/>
        <v>207852.55035050333</v>
      </c>
      <c r="J96" s="76">
        <f t="shared" si="8"/>
        <v>208666.057315035</v>
      </c>
      <c r="K96" s="76">
        <f t="shared" si="8"/>
        <v>18395.310000000001</v>
      </c>
      <c r="L96" s="76">
        <f t="shared" si="8"/>
        <v>225680.6607820041</v>
      </c>
      <c r="M96" s="76">
        <f t="shared" si="8"/>
        <v>14260.398173126499</v>
      </c>
      <c r="N96" s="133"/>
      <c r="O96" s="76">
        <f>O70</f>
        <v>34346.22</v>
      </c>
    </row>
    <row r="97" spans="2:17" s="82" customFormat="1" x14ac:dyDescent="0.2">
      <c r="B97" s="82" t="s">
        <v>83</v>
      </c>
      <c r="D97" s="82" t="s">
        <v>176</v>
      </c>
      <c r="F97" s="77">
        <f>SUM(H97:M97,O97)</f>
        <v>125467.64</v>
      </c>
      <c r="H97" s="76">
        <f t="shared" si="8"/>
        <v>0</v>
      </c>
      <c r="I97" s="76">
        <f t="shared" si="8"/>
        <v>0</v>
      </c>
      <c r="J97" s="76">
        <f t="shared" si="8"/>
        <v>0</v>
      </c>
      <c r="K97" s="76">
        <f t="shared" si="8"/>
        <v>125467.64</v>
      </c>
      <c r="L97" s="76">
        <f t="shared" si="8"/>
        <v>0</v>
      </c>
      <c r="M97" s="76">
        <f t="shared" si="8"/>
        <v>0</v>
      </c>
      <c r="N97" s="133"/>
      <c r="O97" s="76">
        <f>O71</f>
        <v>0</v>
      </c>
    </row>
    <row r="98" spans="2:17" s="82" customFormat="1" x14ac:dyDescent="0.2">
      <c r="H98" s="133"/>
      <c r="I98" s="133"/>
      <c r="J98" s="133"/>
      <c r="K98" s="133"/>
      <c r="L98" s="133"/>
      <c r="M98" s="133"/>
      <c r="N98" s="133"/>
      <c r="O98" s="133"/>
    </row>
    <row r="99" spans="2:17" s="82" customFormat="1" x14ac:dyDescent="0.2">
      <c r="B99" s="87" t="s">
        <v>84</v>
      </c>
      <c r="H99" s="133"/>
      <c r="I99" s="133"/>
      <c r="J99" s="133"/>
      <c r="K99" s="133"/>
      <c r="L99" s="133"/>
      <c r="M99" s="133"/>
      <c r="N99" s="133"/>
      <c r="O99" s="133"/>
    </row>
    <row r="100" spans="2:17" s="82" customFormat="1" x14ac:dyDescent="0.2">
      <c r="B100" s="82" t="s">
        <v>85</v>
      </c>
      <c r="D100" s="82" t="s">
        <v>176</v>
      </c>
      <c r="F100" s="77">
        <f>SUM(H100:M100,O100)</f>
        <v>1165461.4474922474</v>
      </c>
      <c r="H100" s="76">
        <f t="shared" ref="H100:M103" si="9">H74</f>
        <v>0</v>
      </c>
      <c r="I100" s="76">
        <f t="shared" si="9"/>
        <v>609831.5695574265</v>
      </c>
      <c r="J100" s="76">
        <f t="shared" si="9"/>
        <v>56728.9341870887</v>
      </c>
      <c r="K100" s="76">
        <f t="shared" si="9"/>
        <v>0</v>
      </c>
      <c r="L100" s="76">
        <f t="shared" si="9"/>
        <v>498900.94374773226</v>
      </c>
      <c r="M100" s="76">
        <f t="shared" si="9"/>
        <v>0</v>
      </c>
      <c r="N100" s="133"/>
      <c r="O100" s="76">
        <f>O74</f>
        <v>0</v>
      </c>
    </row>
    <row r="101" spans="2:17" s="82" customFormat="1" x14ac:dyDescent="0.2">
      <c r="B101" s="82" t="s">
        <v>86</v>
      </c>
      <c r="D101" s="82" t="s">
        <v>176</v>
      </c>
      <c r="F101" s="77">
        <f>SUM(H101:M101,O101)</f>
        <v>264904.43271240708</v>
      </c>
      <c r="H101" s="76">
        <f t="shared" si="9"/>
        <v>0</v>
      </c>
      <c r="I101" s="76">
        <f t="shared" si="9"/>
        <v>152813.81753266341</v>
      </c>
      <c r="J101" s="76">
        <f t="shared" si="9"/>
        <v>0</v>
      </c>
      <c r="K101" s="76">
        <f t="shared" si="9"/>
        <v>1247.31</v>
      </c>
      <c r="L101" s="76">
        <f t="shared" si="9"/>
        <v>110770.7051797437</v>
      </c>
      <c r="M101" s="76">
        <f t="shared" si="9"/>
        <v>72.599999999999994</v>
      </c>
      <c r="N101" s="133"/>
      <c r="O101" s="76">
        <f>O75</f>
        <v>0</v>
      </c>
    </row>
    <row r="102" spans="2:17" s="82" customFormat="1" x14ac:dyDescent="0.2">
      <c r="B102" s="82" t="s">
        <v>87</v>
      </c>
      <c r="D102" s="82" t="s">
        <v>176</v>
      </c>
      <c r="F102" s="77">
        <f>SUM(H102:M102,O102)</f>
        <v>276379.7596410148</v>
      </c>
      <c r="H102" s="76">
        <f t="shared" si="9"/>
        <v>4556</v>
      </c>
      <c r="I102" s="76">
        <f t="shared" si="9"/>
        <v>121488.72255398685</v>
      </c>
      <c r="J102" s="76">
        <f t="shared" si="9"/>
        <v>94236.851794469694</v>
      </c>
      <c r="K102" s="76">
        <f t="shared" si="9"/>
        <v>598.84</v>
      </c>
      <c r="L102" s="76">
        <f t="shared" si="9"/>
        <v>38587.724341917252</v>
      </c>
      <c r="M102" s="76">
        <f t="shared" si="9"/>
        <v>5187.07</v>
      </c>
      <c r="N102" s="133"/>
      <c r="O102" s="76">
        <f>O76</f>
        <v>11724.550950641</v>
      </c>
    </row>
    <row r="103" spans="2:17" s="82" customFormat="1" x14ac:dyDescent="0.2">
      <c r="B103" s="82" t="s">
        <v>88</v>
      </c>
      <c r="D103" s="82" t="s">
        <v>176</v>
      </c>
      <c r="F103" s="77">
        <f>SUM(H103:M103,O103)</f>
        <v>7837656.3498351229</v>
      </c>
      <c r="H103" s="76">
        <f t="shared" si="9"/>
        <v>0</v>
      </c>
      <c r="I103" s="76">
        <f t="shared" si="9"/>
        <v>1382007.6748606495</v>
      </c>
      <c r="J103" s="76">
        <f t="shared" si="9"/>
        <v>4650045.3202308798</v>
      </c>
      <c r="K103" s="76">
        <f t="shared" si="9"/>
        <v>9819.83</v>
      </c>
      <c r="L103" s="76">
        <f t="shared" si="9"/>
        <v>1790143.4616246179</v>
      </c>
      <c r="M103" s="76">
        <f t="shared" si="9"/>
        <v>5640.0631189752003</v>
      </c>
      <c r="N103" s="133"/>
      <c r="O103" s="76">
        <f>O77</f>
        <v>0</v>
      </c>
    </row>
    <row r="104" spans="2:17" s="82" customFormat="1" x14ac:dyDescent="0.2"/>
    <row r="105" spans="2:17" s="82" customFormat="1" x14ac:dyDescent="0.2">
      <c r="B105" s="87" t="s">
        <v>152</v>
      </c>
    </row>
    <row r="106" spans="2:17" s="82" customFormat="1" x14ac:dyDescent="0.2">
      <c r="B106" s="82" t="s">
        <v>261</v>
      </c>
      <c r="D106" s="82" t="s">
        <v>176</v>
      </c>
      <c r="F106" s="77">
        <f>SUM(H106:M106)</f>
        <v>257097360.87735882</v>
      </c>
      <c r="H106" s="81">
        <f>SUM(H91:H92,H95:H97,H100:H103)</f>
        <v>6941854.3154678587</v>
      </c>
      <c r="I106" s="81">
        <f t="shared" ref="I106:M106" si="10">SUM(I91:I92,I95:I97,I100:I103)</f>
        <v>87579860.043338895</v>
      </c>
      <c r="J106" s="81">
        <f t="shared" si="10"/>
        <v>89159817.473472208</v>
      </c>
      <c r="K106" s="81">
        <f t="shared" si="10"/>
        <v>2199962.58</v>
      </c>
      <c r="L106" s="39">
        <f>SUM(L91:L92,L95:L97,L100:L103)+SUM(O91:O92,O95:O97,O100:O103)</f>
        <v>65999814.033992812</v>
      </c>
      <c r="M106" s="81">
        <f t="shared" si="10"/>
        <v>5216052.4310870357</v>
      </c>
      <c r="O106" s="4"/>
      <c r="Q106" s="161" t="s">
        <v>792</v>
      </c>
    </row>
    <row r="107" spans="2:17" s="82" customFormat="1" x14ac:dyDescent="0.2"/>
    <row r="108" spans="2:17" s="73" customFormat="1" x14ac:dyDescent="0.2">
      <c r="B108" s="73" t="s">
        <v>256</v>
      </c>
    </row>
    <row r="109" spans="2:17" s="82" customFormat="1" x14ac:dyDescent="0.2"/>
    <row r="110" spans="2:17" s="82" customFormat="1" ht="15" x14ac:dyDescent="0.25">
      <c r="B110" s="89" t="s">
        <v>220</v>
      </c>
    </row>
    <row r="111" spans="2:17" s="82" customFormat="1" x14ac:dyDescent="0.2">
      <c r="B111" s="84" t="s">
        <v>150</v>
      </c>
    </row>
    <row r="112" spans="2:17" s="82" customFormat="1" x14ac:dyDescent="0.2">
      <c r="B112" s="87" t="s">
        <v>78</v>
      </c>
    </row>
    <row r="113" spans="2:15" s="82" customFormat="1" x14ac:dyDescent="0.2">
      <c r="B113" s="82" t="s">
        <v>79</v>
      </c>
      <c r="D113" s="82" t="s">
        <v>178</v>
      </c>
      <c r="F113" s="77">
        <f>SUM(H113:M113,O113)</f>
        <v>0</v>
      </c>
      <c r="H113" s="76">
        <f>'Input operationele kosten -TD'!H54</f>
        <v>0</v>
      </c>
      <c r="I113" s="76">
        <f>'Input operationele kosten -TD'!I54</f>
        <v>0</v>
      </c>
      <c r="J113" s="76">
        <f>'Input operationele kosten -TD'!J54</f>
        <v>0</v>
      </c>
      <c r="K113" s="76">
        <f>'Input operationele kosten -TD'!K54</f>
        <v>0</v>
      </c>
      <c r="L113" s="76">
        <f>'Input operationele kosten -TD'!L54</f>
        <v>0</v>
      </c>
      <c r="M113" s="76">
        <f>'Input operationele kosten -TD'!M54</f>
        <v>0</v>
      </c>
      <c r="O113" s="76">
        <f>'Input operationele kosten -TD'!O54</f>
        <v>0</v>
      </c>
    </row>
    <row r="114" spans="2:15" s="82" customFormat="1" x14ac:dyDescent="0.2">
      <c r="B114" s="85" t="s">
        <v>80</v>
      </c>
      <c r="D114" s="82" t="s">
        <v>178</v>
      </c>
      <c r="F114" s="77">
        <f>SUM(H114:M114,O114)</f>
        <v>205671.83600000001</v>
      </c>
      <c r="H114" s="76">
        <f>'Input operationele kosten -TD'!H55</f>
        <v>0</v>
      </c>
      <c r="I114" s="76">
        <f>'Input operationele kosten -TD'!I55</f>
        <v>0</v>
      </c>
      <c r="J114" s="76">
        <f>'Input operationele kosten -TD'!J55</f>
        <v>205671.83600000001</v>
      </c>
      <c r="K114" s="76">
        <f>'Input operationele kosten -TD'!K55</f>
        <v>0</v>
      </c>
      <c r="L114" s="76">
        <f>'Input operationele kosten -TD'!L55</f>
        <v>0</v>
      </c>
      <c r="M114" s="76">
        <f>'Input operationele kosten -TD'!M55</f>
        <v>0</v>
      </c>
      <c r="O114" s="76">
        <f>'Input operationele kosten -TD'!O55</f>
        <v>0</v>
      </c>
    </row>
    <row r="115" spans="2:15" s="82" customFormat="1" x14ac:dyDescent="0.2"/>
    <row r="116" spans="2:15" s="82" customFormat="1" x14ac:dyDescent="0.2">
      <c r="B116" s="87" t="s">
        <v>81</v>
      </c>
    </row>
    <row r="117" spans="2:15" s="82" customFormat="1" x14ac:dyDescent="0.2">
      <c r="B117" s="82" t="s">
        <v>82</v>
      </c>
      <c r="D117" s="82" t="s">
        <v>178</v>
      </c>
      <c r="F117" s="77">
        <f>SUM(H117:M117,O117)</f>
        <v>260040724.44430083</v>
      </c>
      <c r="H117" s="76">
        <f>'Input operationele kosten -TD'!H58</f>
        <v>7163617</v>
      </c>
      <c r="I117" s="76">
        <f>'Input operationele kosten -TD'!I58</f>
        <v>102505129.46786149</v>
      </c>
      <c r="J117" s="76">
        <f>'Input operationele kosten -TD'!J58</f>
        <v>77616529.950607806</v>
      </c>
      <c r="K117" s="76">
        <f>'Input operationele kosten -TD'!K58</f>
        <v>2185630.2799999998</v>
      </c>
      <c r="L117" s="76">
        <f>'Input operationele kosten -TD'!L58</f>
        <v>56482567.345354237</v>
      </c>
      <c r="M117" s="76">
        <f>'Input operationele kosten -TD'!M58</f>
        <v>5765265.7862155503</v>
      </c>
      <c r="O117" s="76">
        <f>'Input operationele kosten -TD'!O58</f>
        <v>8321984.6142617501</v>
      </c>
    </row>
    <row r="118" spans="2:15" s="82" customFormat="1" x14ac:dyDescent="0.2">
      <c r="B118" s="82" t="s">
        <v>89</v>
      </c>
      <c r="D118" s="82" t="s">
        <v>178</v>
      </c>
      <c r="F118" s="77">
        <f>SUM(H118:M118,O118)</f>
        <v>765326.5800213567</v>
      </c>
      <c r="H118" s="76">
        <f>'Input operationele kosten -TD'!H59</f>
        <v>10269</v>
      </c>
      <c r="I118" s="76">
        <f>'Input operationele kosten -TD'!I59</f>
        <v>183547.0919305034</v>
      </c>
      <c r="J118" s="76">
        <f>'Input operationele kosten -TD'!J59</f>
        <v>247601.23425671499</v>
      </c>
      <c r="K118" s="76">
        <f>'Input operationele kosten -TD'!K59</f>
        <v>24549.97</v>
      </c>
      <c r="L118" s="76">
        <f>'Input operationele kosten -TD'!L59</f>
        <v>245614.57855921655</v>
      </c>
      <c r="M118" s="76">
        <f>'Input operationele kosten -TD'!M59</f>
        <v>16896.235274921801</v>
      </c>
      <c r="O118" s="76">
        <f>'Input operationele kosten -TD'!O59</f>
        <v>36848.47</v>
      </c>
    </row>
    <row r="119" spans="2:15" s="82" customFormat="1" x14ac:dyDescent="0.2">
      <c r="B119" s="85" t="s">
        <v>83</v>
      </c>
      <c r="D119" s="82" t="s">
        <v>178</v>
      </c>
      <c r="F119" s="77">
        <f>SUM(H119:M119,O119)</f>
        <v>325158.7</v>
      </c>
      <c r="H119" s="76">
        <f>'Input operationele kosten -TD'!H60</f>
        <v>0</v>
      </c>
      <c r="I119" s="76">
        <f>'Input operationele kosten -TD'!I60</f>
        <v>0</v>
      </c>
      <c r="J119" s="76">
        <f>'Input operationele kosten -TD'!J60</f>
        <v>0</v>
      </c>
      <c r="K119" s="76">
        <f>'Input operationele kosten -TD'!K60</f>
        <v>325158.7</v>
      </c>
      <c r="L119" s="76">
        <f>'Input operationele kosten -TD'!L60</f>
        <v>0</v>
      </c>
      <c r="M119" s="76">
        <f>'Input operationele kosten -TD'!M60</f>
        <v>0</v>
      </c>
      <c r="O119" s="76">
        <f>'Input operationele kosten -TD'!O60</f>
        <v>0</v>
      </c>
    </row>
    <row r="120" spans="2:15" s="82" customFormat="1" x14ac:dyDescent="0.2"/>
    <row r="121" spans="2:15" s="82" customFormat="1" x14ac:dyDescent="0.2">
      <c r="B121" s="87" t="s">
        <v>84</v>
      </c>
    </row>
    <row r="122" spans="2:15" s="82" customFormat="1" x14ac:dyDescent="0.2">
      <c r="B122" s="82" t="s">
        <v>85</v>
      </c>
      <c r="D122" s="82" t="s">
        <v>178</v>
      </c>
      <c r="F122" s="77">
        <f>SUM(H122:M122,O122)</f>
        <v>1326398.5914071221</v>
      </c>
      <c r="H122" s="76">
        <f>'Input operationele kosten -TD'!H63</f>
        <v>0</v>
      </c>
      <c r="I122" s="76">
        <f>'Input operationele kosten -TD'!I63</f>
        <v>852414.65631350153</v>
      </c>
      <c r="J122" s="76">
        <f>'Input operationele kosten -TD'!J63</f>
        <v>161914.897340617</v>
      </c>
      <c r="K122" s="76">
        <f>'Input operationele kosten -TD'!K63</f>
        <v>0</v>
      </c>
      <c r="L122" s="76">
        <f>'Input operationele kosten -TD'!L63</f>
        <v>312069.03775300353</v>
      </c>
      <c r="M122" s="76">
        <f>'Input operationele kosten -TD'!M63</f>
        <v>0</v>
      </c>
      <c r="O122" s="76">
        <f>'Input operationele kosten -TD'!O63</f>
        <v>0</v>
      </c>
    </row>
    <row r="123" spans="2:15" s="82" customFormat="1" x14ac:dyDescent="0.2">
      <c r="B123" s="82" t="s">
        <v>86</v>
      </c>
      <c r="D123" s="82" t="s">
        <v>178</v>
      </c>
      <c r="F123" s="77">
        <f>SUM(H123:M123,O123)</f>
        <v>370494.28888851148</v>
      </c>
      <c r="H123" s="76">
        <f>'Input operationele kosten -TD'!H64</f>
        <v>0</v>
      </c>
      <c r="I123" s="76">
        <f>'Input operationele kosten -TD'!I64</f>
        <v>103404.87046316286</v>
      </c>
      <c r="J123" s="76">
        <f>'Input operationele kosten -TD'!J64</f>
        <v>0</v>
      </c>
      <c r="K123" s="76">
        <f>'Input operationele kosten -TD'!K64</f>
        <v>1983.11</v>
      </c>
      <c r="L123" s="76">
        <f>'Input operationele kosten -TD'!L64</f>
        <v>264740.71842534858</v>
      </c>
      <c r="M123" s="76">
        <f>'Input operationele kosten -TD'!M64</f>
        <v>365.59</v>
      </c>
      <c r="O123" s="76">
        <f>'Input operationele kosten -TD'!O64</f>
        <v>0</v>
      </c>
    </row>
    <row r="124" spans="2:15" s="82" customFormat="1" x14ac:dyDescent="0.2">
      <c r="B124" s="82" t="s">
        <v>87</v>
      </c>
      <c r="D124" s="82" t="s">
        <v>178</v>
      </c>
      <c r="F124" s="77">
        <f>SUM(H124:M124,O124)</f>
        <v>224805.38539934167</v>
      </c>
      <c r="H124" s="76">
        <f>'Input operationele kosten -TD'!H65</f>
        <v>5645.65</v>
      </c>
      <c r="I124" s="76">
        <f>'Input operationele kosten -TD'!I65</f>
        <v>26093.333854267254</v>
      </c>
      <c r="J124" s="76">
        <f>'Input operationele kosten -TD'!J65</f>
        <v>39008.762818591204</v>
      </c>
      <c r="K124" s="76">
        <f>'Input operationele kosten -TD'!K65</f>
        <v>5111.79</v>
      </c>
      <c r="L124" s="76">
        <f>'Input operationele kosten -TD'!L65</f>
        <v>68435.243953777739</v>
      </c>
      <c r="M124" s="76">
        <f>'Input operationele kosten -TD'!M65</f>
        <v>66382.809828049998</v>
      </c>
      <c r="O124" s="76">
        <f>'Input operationele kosten -TD'!O65</f>
        <v>14127.794944655499</v>
      </c>
    </row>
    <row r="125" spans="2:15" s="82" customFormat="1" x14ac:dyDescent="0.2">
      <c r="B125" s="85" t="s">
        <v>88</v>
      </c>
      <c r="D125" s="82" t="s">
        <v>178</v>
      </c>
      <c r="F125" s="77">
        <f>SUM(H125:M125,O125)</f>
        <v>7101668.9782018848</v>
      </c>
      <c r="H125" s="76">
        <f>'Input operationele kosten -TD'!H66</f>
        <v>0</v>
      </c>
      <c r="I125" s="76">
        <f>'Input operationele kosten -TD'!I66</f>
        <v>1272482.8654981481</v>
      </c>
      <c r="J125" s="76">
        <f>'Input operationele kosten -TD'!J66</f>
        <v>5099894.6412211303</v>
      </c>
      <c r="K125" s="76">
        <f>'Input operationele kosten -TD'!K66</f>
        <v>11100.61</v>
      </c>
      <c r="L125" s="76">
        <f>'Input operationele kosten -TD'!L66</f>
        <v>703859.70008091792</v>
      </c>
      <c r="M125" s="76">
        <f>'Input operationele kosten -TD'!M66</f>
        <v>14331.161401687999</v>
      </c>
      <c r="O125" s="76">
        <f>'Input operationele kosten -TD'!O66</f>
        <v>0</v>
      </c>
    </row>
    <row r="126" spans="2:15" s="82" customFormat="1" x14ac:dyDescent="0.2"/>
    <row r="127" spans="2:15" s="82" customFormat="1" x14ac:dyDescent="0.2">
      <c r="B127" s="87" t="s">
        <v>151</v>
      </c>
    </row>
    <row r="128" spans="2:15" s="82" customFormat="1" x14ac:dyDescent="0.2">
      <c r="B128" s="87" t="s">
        <v>103</v>
      </c>
    </row>
    <row r="129" spans="2:17" s="82" customFormat="1" x14ac:dyDescent="0.2">
      <c r="B129" s="82" t="s">
        <v>102</v>
      </c>
      <c r="D129" s="82" t="s">
        <v>178</v>
      </c>
      <c r="F129" s="77">
        <f>SUM(H129:M129,O129)</f>
        <v>6111026.0690737693</v>
      </c>
      <c r="H129" s="76">
        <f>'Input Ov. opbrengsten-TD'!H128</f>
        <v>92770.74</v>
      </c>
      <c r="I129" s="76">
        <f>'Input Ov. opbrengsten-TD'!I128</f>
        <v>3954986.4416436064</v>
      </c>
      <c r="J129" s="76">
        <f>'Input Ov. opbrengsten-TD'!J128</f>
        <v>986010.03</v>
      </c>
      <c r="K129" s="76">
        <f>'Input Ov. opbrengsten-TD'!K128</f>
        <v>0</v>
      </c>
      <c r="L129" s="76">
        <f>'Input Ov. opbrengsten-TD'!L128</f>
        <v>1077258.8574301626</v>
      </c>
      <c r="M129" s="76">
        <f>'Input Ov. opbrengsten-TD'!M128</f>
        <v>0</v>
      </c>
      <c r="O129" s="76">
        <f>'Input Ov. opbrengsten-TD'!O128</f>
        <v>0</v>
      </c>
    </row>
    <row r="130" spans="2:17" s="82" customFormat="1" x14ac:dyDescent="0.2"/>
    <row r="131" spans="2:17" s="82" customFormat="1" x14ac:dyDescent="0.2">
      <c r="B131" s="87" t="s">
        <v>105</v>
      </c>
    </row>
    <row r="132" spans="2:17" s="82" customFormat="1" x14ac:dyDescent="0.2">
      <c r="B132" s="82" t="s">
        <v>102</v>
      </c>
      <c r="D132" s="82" t="s">
        <v>178</v>
      </c>
      <c r="F132" s="77">
        <f>SUM(H132:M132,O132)</f>
        <v>3930720.8083864255</v>
      </c>
      <c r="H132" s="76">
        <f>'Input Ov. opbrengsten-TD'!H143</f>
        <v>21684.734589035499</v>
      </c>
      <c r="I132" s="76">
        <f>'Input Ov. opbrengsten-TD'!I143</f>
        <v>863090.57118161651</v>
      </c>
      <c r="J132" s="76">
        <f>'Input Ov. opbrengsten-TD'!J143</f>
        <v>1418103.2482266871</v>
      </c>
      <c r="K132" s="76">
        <f>'Input Ov. opbrengsten-TD'!K143</f>
        <v>59636.740000000005</v>
      </c>
      <c r="L132" s="76">
        <f>'Input Ov. opbrengsten-TD'!L143</f>
        <v>1495146.6371952889</v>
      </c>
      <c r="M132" s="76">
        <f>'Input Ov. opbrengsten-TD'!M143</f>
        <v>32456.020954011139</v>
      </c>
      <c r="O132" s="76">
        <f>'Input Ov. opbrengsten-TD'!O143</f>
        <v>40602.856239786299</v>
      </c>
    </row>
    <row r="133" spans="2:17" s="82" customFormat="1" x14ac:dyDescent="0.2"/>
    <row r="134" spans="2:17" s="82" customFormat="1" x14ac:dyDescent="0.2">
      <c r="B134" s="87" t="s">
        <v>113</v>
      </c>
    </row>
    <row r="135" spans="2:17" s="82" customFormat="1" x14ac:dyDescent="0.2">
      <c r="B135" s="82" t="s">
        <v>114</v>
      </c>
      <c r="D135" s="82" t="s">
        <v>178</v>
      </c>
      <c r="F135" s="77">
        <f>SUM(H135:M135,O135)</f>
        <v>289292.9405113851</v>
      </c>
      <c r="H135" s="76">
        <f>'Input Ov. opbrengsten-TD'!H149</f>
        <v>213</v>
      </c>
      <c r="I135" s="76">
        <f>'Input Ov. opbrengsten-TD'!I149</f>
        <v>132206.25850268314</v>
      </c>
      <c r="J135" s="76">
        <f>'Input Ov. opbrengsten-TD'!J149</f>
        <v>32920.410511385096</v>
      </c>
      <c r="K135" s="76">
        <f>'Input Ov. opbrengsten-TD'!K149</f>
        <v>3340.95</v>
      </c>
      <c r="L135" s="76">
        <f>'Input Ov. opbrengsten-TD'!L149</f>
        <v>120612.32149731687</v>
      </c>
      <c r="M135" s="76">
        <f>'Input Ov. opbrengsten-TD'!M149</f>
        <v>0</v>
      </c>
      <c r="O135" s="76">
        <f>'Input Ov. opbrengsten-TD'!O149</f>
        <v>0</v>
      </c>
    </row>
    <row r="136" spans="2:17" s="82" customFormat="1" x14ac:dyDescent="0.2"/>
    <row r="137" spans="2:17" s="82" customFormat="1" ht="15" x14ac:dyDescent="0.25">
      <c r="B137" s="89" t="s">
        <v>239</v>
      </c>
      <c r="F137" s="85"/>
    </row>
    <row r="138" spans="2:17" s="82" customFormat="1" x14ac:dyDescent="0.2">
      <c r="B138" s="87" t="s">
        <v>78</v>
      </c>
    </row>
    <row r="139" spans="2:17" s="82" customFormat="1" x14ac:dyDescent="0.2">
      <c r="B139" s="82" t="s">
        <v>79</v>
      </c>
      <c r="D139" s="82" t="s">
        <v>178</v>
      </c>
      <c r="F139" s="77">
        <f>SUM(H139:M139,O139)</f>
        <v>0</v>
      </c>
      <c r="H139" s="76">
        <f t="shared" ref="H139:M140" si="11">H113</f>
        <v>0</v>
      </c>
      <c r="I139" s="76">
        <f t="shared" si="11"/>
        <v>0</v>
      </c>
      <c r="J139" s="76">
        <f t="shared" si="11"/>
        <v>0</v>
      </c>
      <c r="K139" s="76">
        <f t="shared" si="11"/>
        <v>0</v>
      </c>
      <c r="L139" s="76">
        <f t="shared" si="11"/>
        <v>0</v>
      </c>
      <c r="M139" s="76">
        <f t="shared" si="11"/>
        <v>0</v>
      </c>
      <c r="N139" s="133"/>
      <c r="O139" s="76">
        <f>O113</f>
        <v>0</v>
      </c>
      <c r="Q139" s="8" t="s">
        <v>791</v>
      </c>
    </row>
    <row r="140" spans="2:17" s="82" customFormat="1" x14ac:dyDescent="0.2">
      <c r="B140" s="82" t="s">
        <v>80</v>
      </c>
      <c r="D140" s="82" t="s">
        <v>178</v>
      </c>
      <c r="F140" s="77">
        <f>SUM(H140:M140,O140)</f>
        <v>205671.83600000001</v>
      </c>
      <c r="H140" s="76">
        <f t="shared" si="11"/>
        <v>0</v>
      </c>
      <c r="I140" s="76">
        <f t="shared" si="11"/>
        <v>0</v>
      </c>
      <c r="J140" s="76">
        <f t="shared" si="11"/>
        <v>205671.83600000001</v>
      </c>
      <c r="K140" s="76">
        <f t="shared" si="11"/>
        <v>0</v>
      </c>
      <c r="L140" s="76">
        <f t="shared" si="11"/>
        <v>0</v>
      </c>
      <c r="M140" s="76">
        <f t="shared" si="11"/>
        <v>0</v>
      </c>
      <c r="N140" s="133"/>
      <c r="O140" s="76">
        <f>O114</f>
        <v>0</v>
      </c>
    </row>
    <row r="141" spans="2:17" s="82" customFormat="1" x14ac:dyDescent="0.2">
      <c r="H141" s="133"/>
      <c r="I141" s="133"/>
      <c r="J141" s="133"/>
      <c r="K141" s="133"/>
      <c r="L141" s="133"/>
      <c r="M141" s="133"/>
      <c r="N141" s="133"/>
      <c r="O141" s="133"/>
    </row>
    <row r="142" spans="2:17" s="82" customFormat="1" x14ac:dyDescent="0.2">
      <c r="B142" s="87" t="s">
        <v>81</v>
      </c>
      <c r="H142" s="133"/>
      <c r="I142" s="133"/>
      <c r="J142" s="133"/>
      <c r="K142" s="133"/>
      <c r="L142" s="133"/>
      <c r="M142" s="133"/>
      <c r="N142" s="133"/>
      <c r="O142" s="133"/>
    </row>
    <row r="143" spans="2:17" s="82" customFormat="1" x14ac:dyDescent="0.2">
      <c r="B143" s="82" t="s">
        <v>82</v>
      </c>
      <c r="D143" s="82" t="s">
        <v>178</v>
      </c>
      <c r="F143" s="77">
        <f>SUM(H143:M143,O143)</f>
        <v>249709684.62632924</v>
      </c>
      <c r="H143" s="77">
        <f t="shared" ref="H143:M143" si="12">H117-(H129+H132+H135)</f>
        <v>7048948.5254109642</v>
      </c>
      <c r="I143" s="77">
        <f t="shared" si="12"/>
        <v>97554846.196533591</v>
      </c>
      <c r="J143" s="77">
        <f t="shared" si="12"/>
        <v>75179496.261869729</v>
      </c>
      <c r="K143" s="77">
        <f t="shared" si="12"/>
        <v>2122652.59</v>
      </c>
      <c r="L143" s="77">
        <f t="shared" si="12"/>
        <v>53789549.529231466</v>
      </c>
      <c r="M143" s="77">
        <f t="shared" si="12"/>
        <v>5732809.7652615393</v>
      </c>
      <c r="N143" s="133"/>
      <c r="O143" s="77">
        <f>O117-(O129+O132+O135)</f>
        <v>8281381.7580219638</v>
      </c>
    </row>
    <row r="144" spans="2:17" s="82" customFormat="1" x14ac:dyDescent="0.2">
      <c r="B144" s="82" t="s">
        <v>89</v>
      </c>
      <c r="D144" s="82" t="s">
        <v>178</v>
      </c>
      <c r="F144" s="77">
        <f>SUM(H144:M144,O144)</f>
        <v>765326.5800213567</v>
      </c>
      <c r="H144" s="76">
        <f t="shared" ref="H144:M145" si="13">H118</f>
        <v>10269</v>
      </c>
      <c r="I144" s="76">
        <f t="shared" si="13"/>
        <v>183547.0919305034</v>
      </c>
      <c r="J144" s="76">
        <f t="shared" si="13"/>
        <v>247601.23425671499</v>
      </c>
      <c r="K144" s="76">
        <f t="shared" si="13"/>
        <v>24549.97</v>
      </c>
      <c r="L144" s="76">
        <f t="shared" si="13"/>
        <v>245614.57855921655</v>
      </c>
      <c r="M144" s="76">
        <f t="shared" si="13"/>
        <v>16896.235274921801</v>
      </c>
      <c r="N144" s="133"/>
      <c r="O144" s="76">
        <f>O118</f>
        <v>36848.47</v>
      </c>
    </row>
    <row r="145" spans="2:17" s="82" customFormat="1" x14ac:dyDescent="0.2">
      <c r="B145" s="82" t="s">
        <v>83</v>
      </c>
      <c r="D145" s="82" t="s">
        <v>178</v>
      </c>
      <c r="F145" s="77">
        <f>SUM(H145:M145,O145)</f>
        <v>325158.7</v>
      </c>
      <c r="H145" s="76">
        <f t="shared" si="13"/>
        <v>0</v>
      </c>
      <c r="I145" s="76">
        <f t="shared" si="13"/>
        <v>0</v>
      </c>
      <c r="J145" s="76">
        <f t="shared" si="13"/>
        <v>0</v>
      </c>
      <c r="K145" s="76">
        <f t="shared" si="13"/>
        <v>325158.7</v>
      </c>
      <c r="L145" s="76">
        <f t="shared" si="13"/>
        <v>0</v>
      </c>
      <c r="M145" s="76">
        <f t="shared" si="13"/>
        <v>0</v>
      </c>
      <c r="N145" s="133"/>
      <c r="O145" s="76">
        <f>O119</f>
        <v>0</v>
      </c>
    </row>
    <row r="146" spans="2:17" s="82" customFormat="1" x14ac:dyDescent="0.2">
      <c r="H146" s="133"/>
      <c r="I146" s="133"/>
      <c r="J146" s="133"/>
      <c r="K146" s="133"/>
      <c r="L146" s="133"/>
      <c r="M146" s="133"/>
      <c r="N146" s="133"/>
      <c r="O146" s="133"/>
    </row>
    <row r="147" spans="2:17" s="82" customFormat="1" x14ac:dyDescent="0.2">
      <c r="B147" s="87" t="s">
        <v>84</v>
      </c>
      <c r="H147" s="133"/>
      <c r="I147" s="133"/>
      <c r="J147" s="133"/>
      <c r="K147" s="133"/>
      <c r="L147" s="133"/>
      <c r="M147" s="133"/>
      <c r="N147" s="133"/>
      <c r="O147" s="133"/>
    </row>
    <row r="148" spans="2:17" s="82" customFormat="1" x14ac:dyDescent="0.2">
      <c r="B148" s="82" t="s">
        <v>85</v>
      </c>
      <c r="D148" s="82" t="s">
        <v>178</v>
      </c>
      <c r="F148" s="77">
        <f>SUM(H148:M148,O148)</f>
        <v>1326398.5914071221</v>
      </c>
      <c r="H148" s="76">
        <f t="shared" ref="H148:M151" si="14">H122</f>
        <v>0</v>
      </c>
      <c r="I148" s="76">
        <f t="shared" si="14"/>
        <v>852414.65631350153</v>
      </c>
      <c r="J148" s="76">
        <f t="shared" si="14"/>
        <v>161914.897340617</v>
      </c>
      <c r="K148" s="76">
        <f t="shared" si="14"/>
        <v>0</v>
      </c>
      <c r="L148" s="76">
        <f t="shared" si="14"/>
        <v>312069.03775300353</v>
      </c>
      <c r="M148" s="76">
        <f t="shared" si="14"/>
        <v>0</v>
      </c>
      <c r="N148" s="133"/>
      <c r="O148" s="76">
        <f>O122</f>
        <v>0</v>
      </c>
    </row>
    <row r="149" spans="2:17" s="82" customFormat="1" x14ac:dyDescent="0.2">
      <c r="B149" s="82" t="s">
        <v>86</v>
      </c>
      <c r="D149" s="82" t="s">
        <v>178</v>
      </c>
      <c r="F149" s="77">
        <f>SUM(H149:M149,O149)</f>
        <v>370494.28888851148</v>
      </c>
      <c r="H149" s="76">
        <f t="shared" si="14"/>
        <v>0</v>
      </c>
      <c r="I149" s="76">
        <f t="shared" si="14"/>
        <v>103404.87046316286</v>
      </c>
      <c r="J149" s="76">
        <f t="shared" si="14"/>
        <v>0</v>
      </c>
      <c r="K149" s="76">
        <f t="shared" si="14"/>
        <v>1983.11</v>
      </c>
      <c r="L149" s="76">
        <f t="shared" si="14"/>
        <v>264740.71842534858</v>
      </c>
      <c r="M149" s="76">
        <f t="shared" si="14"/>
        <v>365.59</v>
      </c>
      <c r="N149" s="133"/>
      <c r="O149" s="76">
        <f>O123</f>
        <v>0</v>
      </c>
    </row>
    <row r="150" spans="2:17" s="82" customFormat="1" x14ac:dyDescent="0.2">
      <c r="B150" s="82" t="s">
        <v>87</v>
      </c>
      <c r="D150" s="82" t="s">
        <v>178</v>
      </c>
      <c r="F150" s="77">
        <f>SUM(H150:M150,O150)</f>
        <v>224805.38539934167</v>
      </c>
      <c r="H150" s="76">
        <f t="shared" si="14"/>
        <v>5645.65</v>
      </c>
      <c r="I150" s="76">
        <f t="shared" si="14"/>
        <v>26093.333854267254</v>
      </c>
      <c r="J150" s="76">
        <f t="shared" si="14"/>
        <v>39008.762818591204</v>
      </c>
      <c r="K150" s="76">
        <f t="shared" si="14"/>
        <v>5111.79</v>
      </c>
      <c r="L150" s="76">
        <f t="shared" si="14"/>
        <v>68435.243953777739</v>
      </c>
      <c r="M150" s="76">
        <f t="shared" si="14"/>
        <v>66382.809828049998</v>
      </c>
      <c r="N150" s="133"/>
      <c r="O150" s="76">
        <f>O124</f>
        <v>14127.794944655499</v>
      </c>
    </row>
    <row r="151" spans="2:17" s="82" customFormat="1" x14ac:dyDescent="0.2">
      <c r="B151" s="82" t="s">
        <v>88</v>
      </c>
      <c r="D151" s="82" t="s">
        <v>178</v>
      </c>
      <c r="F151" s="77">
        <f>SUM(H151:M151,O151)</f>
        <v>7101668.9782018848</v>
      </c>
      <c r="H151" s="76">
        <f t="shared" si="14"/>
        <v>0</v>
      </c>
      <c r="I151" s="76">
        <f t="shared" si="14"/>
        <v>1272482.8654981481</v>
      </c>
      <c r="J151" s="76">
        <f t="shared" si="14"/>
        <v>5099894.6412211303</v>
      </c>
      <c r="K151" s="76">
        <f t="shared" si="14"/>
        <v>11100.61</v>
      </c>
      <c r="L151" s="76">
        <f t="shared" si="14"/>
        <v>703859.70008091792</v>
      </c>
      <c r="M151" s="76">
        <f t="shared" si="14"/>
        <v>14331.161401687999</v>
      </c>
      <c r="N151" s="133"/>
      <c r="O151" s="76">
        <f>O125</f>
        <v>0</v>
      </c>
    </row>
    <row r="152" spans="2:17" s="82" customFormat="1" x14ac:dyDescent="0.2"/>
    <row r="153" spans="2:17" s="82" customFormat="1" x14ac:dyDescent="0.2">
      <c r="B153" s="87" t="s">
        <v>152</v>
      </c>
    </row>
    <row r="154" spans="2:17" s="82" customFormat="1" x14ac:dyDescent="0.2">
      <c r="B154" s="82" t="s">
        <v>262</v>
      </c>
      <c r="D154" s="82" t="s">
        <v>178</v>
      </c>
      <c r="F154" s="77">
        <f>SUM(H154:M154)</f>
        <v>260029208.98624751</v>
      </c>
      <c r="H154" s="81">
        <f>SUM(H139:H140,H143:H145,H148:H151)</f>
        <v>7064863.1754109645</v>
      </c>
      <c r="I154" s="81">
        <f t="shared" ref="I154:M154" si="15">SUM(I139:I140,I143:I145,I148:I151)</f>
        <v>99992789.014593199</v>
      </c>
      <c r="J154" s="81">
        <f t="shared" si="15"/>
        <v>80933587.633506775</v>
      </c>
      <c r="K154" s="81">
        <f t="shared" si="15"/>
        <v>2490556.77</v>
      </c>
      <c r="L154" s="39">
        <f>SUM(L139:L140,L143:L145,L148:L151)+SUM(O139:O140,O143:O145,O148:O151)</f>
        <v>63716626.830970347</v>
      </c>
      <c r="M154" s="81">
        <f t="shared" si="15"/>
        <v>5830785.5617661998</v>
      </c>
      <c r="O154" s="4"/>
      <c r="Q154" s="161" t="s">
        <v>792</v>
      </c>
    </row>
    <row r="155" spans="2:17" s="82" customFormat="1" x14ac:dyDescent="0.2"/>
    <row r="156" spans="2:17" s="73" customFormat="1" x14ac:dyDescent="0.2">
      <c r="B156" s="73" t="s">
        <v>257</v>
      </c>
    </row>
    <row r="157" spans="2:17" s="82" customFormat="1" x14ac:dyDescent="0.2"/>
    <row r="158" spans="2:17" s="82" customFormat="1" ht="15" x14ac:dyDescent="0.25">
      <c r="B158" s="89" t="s">
        <v>220</v>
      </c>
    </row>
    <row r="159" spans="2:17" s="82" customFormat="1" x14ac:dyDescent="0.2">
      <c r="B159" s="84" t="s">
        <v>150</v>
      </c>
    </row>
    <row r="160" spans="2:17" s="82" customFormat="1" x14ac:dyDescent="0.2">
      <c r="B160" s="87" t="s">
        <v>78</v>
      </c>
    </row>
    <row r="161" spans="2:15" s="82" customFormat="1" x14ac:dyDescent="0.2">
      <c r="B161" s="82" t="s">
        <v>79</v>
      </c>
      <c r="D161" s="82" t="s">
        <v>147</v>
      </c>
      <c r="F161" s="77">
        <f>SUM(H161:M161,O161)</f>
        <v>0</v>
      </c>
      <c r="H161" s="76">
        <f>'Input operationele kosten -TD'!H72</f>
        <v>0</v>
      </c>
      <c r="I161" s="76">
        <f>'Input operationele kosten -TD'!I72</f>
        <v>0</v>
      </c>
      <c r="J161" s="76">
        <f>'Input operationele kosten -TD'!J72</f>
        <v>0</v>
      </c>
      <c r="K161" s="76">
        <f>'Input operationele kosten -TD'!K72</f>
        <v>0</v>
      </c>
      <c r="L161" s="76">
        <f>'Input operationele kosten -TD'!L72</f>
        <v>0</v>
      </c>
      <c r="M161" s="76">
        <f>'Input operationele kosten -TD'!M72</f>
        <v>0</v>
      </c>
      <c r="O161" s="76">
        <f>'Input operationele kosten -TD'!O72</f>
        <v>0</v>
      </c>
    </row>
    <row r="162" spans="2:15" s="82" customFormat="1" x14ac:dyDescent="0.2">
      <c r="B162" s="85" t="s">
        <v>80</v>
      </c>
      <c r="D162" s="82" t="s">
        <v>147</v>
      </c>
      <c r="F162" s="77">
        <f>SUM(H162:M162,O162)</f>
        <v>1159433.2200000011</v>
      </c>
      <c r="H162" s="76">
        <f>'Input operationele kosten -TD'!H73</f>
        <v>0</v>
      </c>
      <c r="I162" s="76">
        <f>'Input operationele kosten -TD'!I73</f>
        <v>0</v>
      </c>
      <c r="J162" s="76">
        <f>'Input operationele kosten -TD'!J73</f>
        <v>824268.22000000102</v>
      </c>
      <c r="K162" s="76">
        <f>'Input operationele kosten -TD'!K73</f>
        <v>0</v>
      </c>
      <c r="L162" s="76">
        <f>'Input operationele kosten -TD'!L73</f>
        <v>335165</v>
      </c>
      <c r="M162" s="76">
        <f>'Input operationele kosten -TD'!M73</f>
        <v>0</v>
      </c>
      <c r="O162" s="76">
        <f>'Input operationele kosten -TD'!O73</f>
        <v>0</v>
      </c>
    </row>
    <row r="163" spans="2:15" s="82" customFormat="1" x14ac:dyDescent="0.2"/>
    <row r="164" spans="2:15" s="82" customFormat="1" x14ac:dyDescent="0.2">
      <c r="B164" s="87" t="s">
        <v>81</v>
      </c>
    </row>
    <row r="165" spans="2:15" s="82" customFormat="1" x14ac:dyDescent="0.2">
      <c r="B165" s="82" t="s">
        <v>82</v>
      </c>
      <c r="D165" s="82" t="s">
        <v>147</v>
      </c>
      <c r="F165" s="77">
        <f>SUM(H165:M165,O165)</f>
        <v>261918996.45457619</v>
      </c>
      <c r="H165" s="76">
        <f>'Input operationele kosten -TD'!H76</f>
        <v>6847027</v>
      </c>
      <c r="I165" s="76">
        <f>'Input operationele kosten -TD'!I76</f>
        <v>96288370.02144222</v>
      </c>
      <c r="J165" s="76">
        <f>'Input operationele kosten -TD'!J76</f>
        <v>77308199.064146399</v>
      </c>
      <c r="K165" s="76">
        <f>'Input operationele kosten -TD'!K76</f>
        <v>2223958.36</v>
      </c>
      <c r="L165" s="76">
        <f>'Input operationele kosten -TD'!L76</f>
        <v>65160692.1958583</v>
      </c>
      <c r="M165" s="76">
        <f>'Input operationele kosten -TD'!M76</f>
        <v>5620497.7553774798</v>
      </c>
      <c r="O165" s="76">
        <f>'Input operationele kosten -TD'!O76</f>
        <v>8470252.0577517599</v>
      </c>
    </row>
    <row r="166" spans="2:15" s="82" customFormat="1" x14ac:dyDescent="0.2">
      <c r="B166" s="82" t="s">
        <v>89</v>
      </c>
      <c r="D166" s="82" t="s">
        <v>147</v>
      </c>
      <c r="F166" s="77">
        <f>SUM(H166:M166,O166)</f>
        <v>586099.52086621861</v>
      </c>
      <c r="H166" s="76">
        <f>'Input operationele kosten -TD'!H77</f>
        <v>8879</v>
      </c>
      <c r="I166" s="76">
        <f>'Input operationele kosten -TD'!I77</f>
        <v>132258.70380744006</v>
      </c>
      <c r="J166" s="76">
        <f>'Input operationele kosten -TD'!J77</f>
        <v>190619.74077028901</v>
      </c>
      <c r="K166" s="76">
        <f>'Input operationele kosten -TD'!K77</f>
        <v>16385.5</v>
      </c>
      <c r="L166" s="76">
        <f>'Input operationele kosten -TD'!L77</f>
        <v>199715.66857304581</v>
      </c>
      <c r="M166" s="76">
        <f>'Input operationele kosten -TD'!M77</f>
        <v>12042.9977154436</v>
      </c>
      <c r="O166" s="76">
        <f>'Input operationele kosten -TD'!O77</f>
        <v>26197.91</v>
      </c>
    </row>
    <row r="167" spans="2:15" s="82" customFormat="1" x14ac:dyDescent="0.2">
      <c r="B167" s="85" t="s">
        <v>83</v>
      </c>
      <c r="D167" s="82" t="s">
        <v>147</v>
      </c>
      <c r="F167" s="77">
        <f>SUM(H167:M167,O167)</f>
        <v>358578</v>
      </c>
      <c r="H167" s="76">
        <f>'Input operationele kosten -TD'!H78</f>
        <v>0</v>
      </c>
      <c r="I167" s="76">
        <f>'Input operationele kosten -TD'!I78</f>
        <v>0</v>
      </c>
      <c r="J167" s="76">
        <f>'Input operationele kosten -TD'!J78</f>
        <v>0</v>
      </c>
      <c r="K167" s="76">
        <f>'Input operationele kosten -TD'!K78</f>
        <v>358578</v>
      </c>
      <c r="L167" s="76">
        <f>'Input operationele kosten -TD'!L78</f>
        <v>0</v>
      </c>
      <c r="M167" s="76">
        <f>'Input operationele kosten -TD'!M78</f>
        <v>0</v>
      </c>
      <c r="O167" s="76">
        <f>'Input operationele kosten -TD'!O78</f>
        <v>0</v>
      </c>
    </row>
    <row r="168" spans="2:15" s="82" customFormat="1" x14ac:dyDescent="0.2"/>
    <row r="169" spans="2:15" s="82" customFormat="1" x14ac:dyDescent="0.2">
      <c r="B169" s="87" t="s">
        <v>84</v>
      </c>
    </row>
    <row r="170" spans="2:15" s="82" customFormat="1" x14ac:dyDescent="0.2">
      <c r="B170" s="82" t="s">
        <v>85</v>
      </c>
      <c r="D170" s="82" t="s">
        <v>147</v>
      </c>
      <c r="F170" s="77">
        <f>SUM(H170:M170,O170)</f>
        <v>875207.05670991004</v>
      </c>
      <c r="H170" s="76">
        <f>'Input operationele kosten -TD'!H81</f>
        <v>0</v>
      </c>
      <c r="I170" s="76">
        <f>'Input operationele kosten -TD'!I81</f>
        <v>485421.94241992902</v>
      </c>
      <c r="J170" s="76">
        <f>'Input operationele kosten -TD'!J81</f>
        <v>95416.245355200503</v>
      </c>
      <c r="K170" s="76">
        <f>'Input operationele kosten -TD'!K81</f>
        <v>0</v>
      </c>
      <c r="L170" s="76">
        <f>'Input operationele kosten -TD'!L81</f>
        <v>294368.86893478042</v>
      </c>
      <c r="M170" s="76">
        <f>'Input operationele kosten -TD'!M81</f>
        <v>0</v>
      </c>
      <c r="O170" s="76">
        <f>'Input operationele kosten -TD'!O81</f>
        <v>0</v>
      </c>
    </row>
    <row r="171" spans="2:15" s="82" customFormat="1" x14ac:dyDescent="0.2">
      <c r="B171" s="82" t="s">
        <v>86</v>
      </c>
      <c r="D171" s="82" t="s">
        <v>147</v>
      </c>
      <c r="F171" s="77">
        <f>SUM(H171:M171,O171)</f>
        <v>154723.77370618458</v>
      </c>
      <c r="H171" s="76">
        <f>'Input operationele kosten -TD'!H82</f>
        <v>1675</v>
      </c>
      <c r="I171" s="76">
        <f>'Input operationele kosten -TD'!I82</f>
        <v>64641.665320973698</v>
      </c>
      <c r="J171" s="76">
        <f>'Input operationele kosten -TD'!J82</f>
        <v>0</v>
      </c>
      <c r="K171" s="76">
        <f>'Input operationele kosten -TD'!K82</f>
        <v>666.56</v>
      </c>
      <c r="L171" s="76">
        <f>'Input operationele kosten -TD'!L82</f>
        <v>87740.548385210903</v>
      </c>
      <c r="M171" s="76">
        <f>'Input operationele kosten -TD'!M82</f>
        <v>0</v>
      </c>
      <c r="O171" s="76">
        <f>'Input operationele kosten -TD'!O82</f>
        <v>0</v>
      </c>
    </row>
    <row r="172" spans="2:15" s="82" customFormat="1" x14ac:dyDescent="0.2">
      <c r="B172" s="82" t="s">
        <v>87</v>
      </c>
      <c r="D172" s="82" t="s">
        <v>147</v>
      </c>
      <c r="F172" s="77">
        <f>SUM(H172:M172,O172)</f>
        <v>357724.3721766455</v>
      </c>
      <c r="H172" s="76">
        <f>'Input operationele kosten -TD'!H83</f>
        <v>2033</v>
      </c>
      <c r="I172" s="76">
        <f>'Input operationele kosten -TD'!I83</f>
        <v>190682.18287250801</v>
      </c>
      <c r="J172" s="76">
        <f>'Input operationele kosten -TD'!J83</f>
        <v>34450.7511094613</v>
      </c>
      <c r="K172" s="76">
        <f>'Input operationele kosten -TD'!K83</f>
        <v>2214.04</v>
      </c>
      <c r="L172" s="76">
        <f>'Input operationele kosten -TD'!L83</f>
        <v>42004.741185131526</v>
      </c>
      <c r="M172" s="76">
        <f>'Input operationele kosten -TD'!M83</f>
        <v>27296.188513837998</v>
      </c>
      <c r="O172" s="76">
        <f>'Input operationele kosten -TD'!O83</f>
        <v>59043.4684957067</v>
      </c>
    </row>
    <row r="173" spans="2:15" s="82" customFormat="1" x14ac:dyDescent="0.2">
      <c r="B173" s="85" t="s">
        <v>88</v>
      </c>
      <c r="D173" s="82" t="s">
        <v>147</v>
      </c>
      <c r="F173" s="77">
        <f>SUM(H173:M173,O173)</f>
        <v>4654718.5233439095</v>
      </c>
      <c r="H173" s="76">
        <f>'Input operationele kosten -TD'!H84</f>
        <v>0</v>
      </c>
      <c r="I173" s="76">
        <f>'Input operationele kosten -TD'!I84</f>
        <v>1000754.5871543901</v>
      </c>
      <c r="J173" s="76">
        <f>'Input operationele kosten -TD'!J84</f>
        <v>3150823.6558540999</v>
      </c>
      <c r="K173" s="76">
        <f>'Input operationele kosten -TD'!K84</f>
        <v>8198.6</v>
      </c>
      <c r="L173" s="76">
        <f>'Input operationele kosten -TD'!L84</f>
        <v>494941.68033541983</v>
      </c>
      <c r="M173" s="76">
        <f>'Input operationele kosten -TD'!M84</f>
        <v>0</v>
      </c>
      <c r="O173" s="76">
        <f>'Input operationele kosten -TD'!O84</f>
        <v>0</v>
      </c>
    </row>
    <row r="174" spans="2:15" s="82" customFormat="1" x14ac:dyDescent="0.2"/>
    <row r="175" spans="2:15" s="82" customFormat="1" x14ac:dyDescent="0.2">
      <c r="B175" s="87" t="s">
        <v>151</v>
      </c>
    </row>
    <row r="176" spans="2:15" s="82" customFormat="1" x14ac:dyDescent="0.2">
      <c r="B176" s="87" t="s">
        <v>103</v>
      </c>
    </row>
    <row r="177" spans="2:17" s="82" customFormat="1" x14ac:dyDescent="0.2">
      <c r="B177" s="82" t="s">
        <v>102</v>
      </c>
      <c r="D177" s="82" t="s">
        <v>147</v>
      </c>
      <c r="F177" s="77">
        <f>SUM(H177:M177,O177)</f>
        <v>5254437.1130612902</v>
      </c>
      <c r="H177" s="76">
        <f>'Input Ov. opbrengsten-TD'!H174</f>
        <v>73467</v>
      </c>
      <c r="I177" s="76">
        <f>'Input Ov. opbrengsten-TD'!I174</f>
        <v>1773475.9692772129</v>
      </c>
      <c r="J177" s="76">
        <f>'Input Ov. opbrengsten-TD'!J174</f>
        <v>421368.04</v>
      </c>
      <c r="K177" s="76">
        <f>'Input Ov. opbrengsten-TD'!K174</f>
        <v>0</v>
      </c>
      <c r="L177" s="76">
        <f>'Input Ov. opbrengsten-TD'!L174</f>
        <v>2986126.1037840773</v>
      </c>
      <c r="M177" s="76">
        <f>'Input Ov. opbrengsten-TD'!M174</f>
        <v>0</v>
      </c>
      <c r="O177" s="76">
        <f>'Input Ov. opbrengsten-TD'!O174</f>
        <v>0</v>
      </c>
    </row>
    <row r="178" spans="2:17" s="82" customFormat="1" x14ac:dyDescent="0.2"/>
    <row r="179" spans="2:17" s="82" customFormat="1" x14ac:dyDescent="0.2">
      <c r="B179" s="87" t="s">
        <v>105</v>
      </c>
    </row>
    <row r="180" spans="2:17" s="82" customFormat="1" x14ac:dyDescent="0.2">
      <c r="B180" s="82" t="s">
        <v>102</v>
      </c>
      <c r="D180" s="82" t="s">
        <v>147</v>
      </c>
      <c r="F180" s="77">
        <f>SUM(H180:M180,O180)</f>
        <v>6754228.3966669645</v>
      </c>
      <c r="H180" s="76">
        <f>'Input Ov. opbrengsten-TD'!H189</f>
        <v>27768</v>
      </c>
      <c r="I180" s="76">
        <f>'Input Ov. opbrengsten-TD'!I189</f>
        <v>738456.39364207699</v>
      </c>
      <c r="J180" s="76">
        <f>'Input Ov. opbrengsten-TD'!J189</f>
        <v>4200698.6324711572</v>
      </c>
      <c r="K180" s="76">
        <f>'Input Ov. opbrengsten-TD'!K189</f>
        <v>88848.441485439689</v>
      </c>
      <c r="L180" s="76">
        <f>'Input Ov. opbrengsten-TD'!L189</f>
        <v>1647153.8240174835</v>
      </c>
      <c r="M180" s="76">
        <f>'Input Ov. opbrengsten-TD'!M189</f>
        <v>12940.819032330626</v>
      </c>
      <c r="O180" s="76">
        <f>'Input Ov. opbrengsten-TD'!O189</f>
        <v>38362.286018475497</v>
      </c>
    </row>
    <row r="181" spans="2:17" s="82" customFormat="1" x14ac:dyDescent="0.2"/>
    <row r="182" spans="2:17" s="82" customFormat="1" x14ac:dyDescent="0.2">
      <c r="B182" s="87" t="s">
        <v>113</v>
      </c>
    </row>
    <row r="183" spans="2:17" s="82" customFormat="1" x14ac:dyDescent="0.2">
      <c r="B183" s="82" t="s">
        <v>114</v>
      </c>
      <c r="D183" s="82" t="s">
        <v>147</v>
      </c>
      <c r="F183" s="77">
        <f>SUM(H183:M183,O183)</f>
        <v>368161.75811725133</v>
      </c>
      <c r="H183" s="76">
        <f>'Input Ov. opbrengsten-TD'!H195</f>
        <v>226</v>
      </c>
      <c r="I183" s="76">
        <f>'Input Ov. opbrengsten-TD'!I195</f>
        <v>144761.04</v>
      </c>
      <c r="J183" s="76">
        <f>'Input Ov. opbrengsten-TD'!J195</f>
        <v>23283.608117251399</v>
      </c>
      <c r="K183" s="76">
        <f>'Input Ov. opbrengsten-TD'!K195</f>
        <v>0</v>
      </c>
      <c r="L183" s="76">
        <f>'Input Ov. opbrengsten-TD'!L195</f>
        <v>199891.10999999993</v>
      </c>
      <c r="M183" s="76">
        <f>'Input Ov. opbrengsten-TD'!M195</f>
        <v>0</v>
      </c>
      <c r="O183" s="76">
        <f>'Input Ov. opbrengsten-TD'!O195</f>
        <v>0</v>
      </c>
    </row>
    <row r="184" spans="2:17" s="82" customFormat="1" x14ac:dyDescent="0.2"/>
    <row r="185" spans="2:17" s="82" customFormat="1" ht="15" x14ac:dyDescent="0.25">
      <c r="B185" s="89" t="s">
        <v>239</v>
      </c>
      <c r="F185" s="85"/>
    </row>
    <row r="186" spans="2:17" s="82" customFormat="1" x14ac:dyDescent="0.2">
      <c r="B186" s="87" t="s">
        <v>78</v>
      </c>
    </row>
    <row r="187" spans="2:17" s="82" customFormat="1" x14ac:dyDescent="0.2">
      <c r="B187" s="82" t="s">
        <v>79</v>
      </c>
      <c r="D187" s="82" t="s">
        <v>147</v>
      </c>
      <c r="F187" s="77">
        <f>SUM(H187:M187,O187)</f>
        <v>0</v>
      </c>
      <c r="H187" s="76">
        <f t="shared" ref="H187:M188" si="16">H161</f>
        <v>0</v>
      </c>
      <c r="I187" s="76">
        <f t="shared" si="16"/>
        <v>0</v>
      </c>
      <c r="J187" s="76">
        <f t="shared" si="16"/>
        <v>0</v>
      </c>
      <c r="K187" s="76">
        <f t="shared" si="16"/>
        <v>0</v>
      </c>
      <c r="L187" s="76">
        <f t="shared" si="16"/>
        <v>0</v>
      </c>
      <c r="M187" s="76">
        <f t="shared" si="16"/>
        <v>0</v>
      </c>
      <c r="N187" s="133"/>
      <c r="O187" s="76">
        <f>O161</f>
        <v>0</v>
      </c>
      <c r="Q187" s="8" t="s">
        <v>791</v>
      </c>
    </row>
    <row r="188" spans="2:17" s="82" customFormat="1" x14ac:dyDescent="0.2">
      <c r="B188" s="82" t="s">
        <v>80</v>
      </c>
      <c r="D188" s="82" t="s">
        <v>147</v>
      </c>
      <c r="F188" s="77">
        <f>SUM(H188:M188,O188)</f>
        <v>1159433.2200000011</v>
      </c>
      <c r="H188" s="76">
        <f t="shared" si="16"/>
        <v>0</v>
      </c>
      <c r="I188" s="76">
        <f t="shared" si="16"/>
        <v>0</v>
      </c>
      <c r="J188" s="76">
        <f t="shared" si="16"/>
        <v>824268.22000000102</v>
      </c>
      <c r="K188" s="76">
        <f t="shared" si="16"/>
        <v>0</v>
      </c>
      <c r="L188" s="76">
        <f t="shared" si="16"/>
        <v>335165</v>
      </c>
      <c r="M188" s="76">
        <f t="shared" si="16"/>
        <v>0</v>
      </c>
      <c r="N188" s="133"/>
      <c r="O188" s="76">
        <f>O162</f>
        <v>0</v>
      </c>
    </row>
    <row r="189" spans="2:17" s="82" customFormat="1" x14ac:dyDescent="0.2">
      <c r="H189" s="133"/>
      <c r="I189" s="133"/>
      <c r="J189" s="133"/>
      <c r="K189" s="133"/>
      <c r="L189" s="133"/>
      <c r="M189" s="133"/>
      <c r="N189" s="133"/>
      <c r="O189" s="133"/>
    </row>
    <row r="190" spans="2:17" s="82" customFormat="1" x14ac:dyDescent="0.2">
      <c r="B190" s="87" t="s">
        <v>81</v>
      </c>
      <c r="H190" s="133"/>
      <c r="I190" s="133"/>
      <c r="J190" s="133"/>
      <c r="K190" s="133"/>
      <c r="L190" s="133"/>
      <c r="M190" s="133"/>
      <c r="N190" s="133"/>
      <c r="O190" s="133"/>
    </row>
    <row r="191" spans="2:17" s="82" customFormat="1" x14ac:dyDescent="0.2">
      <c r="B191" s="82" t="s">
        <v>82</v>
      </c>
      <c r="D191" s="82" t="s">
        <v>147</v>
      </c>
      <c r="F191" s="77">
        <f>SUM(H191:M191,O191)</f>
        <v>249542169.18673065</v>
      </c>
      <c r="H191" s="77">
        <f t="shared" ref="H191:M191" si="17">H165-(H177+H180+H183)</f>
        <v>6745566</v>
      </c>
      <c r="I191" s="77">
        <f t="shared" si="17"/>
        <v>93631676.618522927</v>
      </c>
      <c r="J191" s="77">
        <f t="shared" si="17"/>
        <v>72662848.783557996</v>
      </c>
      <c r="K191" s="77">
        <f t="shared" si="17"/>
        <v>2135109.91851456</v>
      </c>
      <c r="L191" s="77">
        <f t="shared" si="17"/>
        <v>60327521.158056736</v>
      </c>
      <c r="M191" s="77">
        <f t="shared" si="17"/>
        <v>5607556.9363451488</v>
      </c>
      <c r="N191" s="133"/>
      <c r="O191" s="77">
        <f>O165-(O177+O180+O183)</f>
        <v>8431889.771733284</v>
      </c>
    </row>
    <row r="192" spans="2:17" s="82" customFormat="1" x14ac:dyDescent="0.2">
      <c r="B192" s="82" t="s">
        <v>89</v>
      </c>
      <c r="D192" s="82" t="s">
        <v>147</v>
      </c>
      <c r="F192" s="77">
        <f>SUM(H192:M192,O192)</f>
        <v>586099.52086621861</v>
      </c>
      <c r="H192" s="76">
        <f t="shared" ref="H192:M193" si="18">H166</f>
        <v>8879</v>
      </c>
      <c r="I192" s="76">
        <f t="shared" si="18"/>
        <v>132258.70380744006</v>
      </c>
      <c r="J192" s="76">
        <f t="shared" si="18"/>
        <v>190619.74077028901</v>
      </c>
      <c r="K192" s="76">
        <f t="shared" si="18"/>
        <v>16385.5</v>
      </c>
      <c r="L192" s="76">
        <f t="shared" si="18"/>
        <v>199715.66857304581</v>
      </c>
      <c r="M192" s="76">
        <f t="shared" si="18"/>
        <v>12042.9977154436</v>
      </c>
      <c r="N192" s="133"/>
      <c r="O192" s="76">
        <f>O166</f>
        <v>26197.91</v>
      </c>
    </row>
    <row r="193" spans="2:17" s="82" customFormat="1" x14ac:dyDescent="0.2">
      <c r="B193" s="82" t="s">
        <v>83</v>
      </c>
      <c r="D193" s="82" t="s">
        <v>147</v>
      </c>
      <c r="F193" s="77">
        <f>SUM(H193:M193,O193)</f>
        <v>358578</v>
      </c>
      <c r="H193" s="76">
        <f t="shared" si="18"/>
        <v>0</v>
      </c>
      <c r="I193" s="76">
        <f t="shared" si="18"/>
        <v>0</v>
      </c>
      <c r="J193" s="76">
        <f t="shared" si="18"/>
        <v>0</v>
      </c>
      <c r="K193" s="76">
        <f t="shared" si="18"/>
        <v>358578</v>
      </c>
      <c r="L193" s="76">
        <f t="shared" si="18"/>
        <v>0</v>
      </c>
      <c r="M193" s="76">
        <f t="shared" si="18"/>
        <v>0</v>
      </c>
      <c r="N193" s="133"/>
      <c r="O193" s="76">
        <f>O167</f>
        <v>0</v>
      </c>
    </row>
    <row r="194" spans="2:17" s="82" customFormat="1" x14ac:dyDescent="0.2">
      <c r="H194" s="133"/>
      <c r="I194" s="133"/>
      <c r="J194" s="133"/>
      <c r="K194" s="133"/>
      <c r="L194" s="133"/>
      <c r="M194" s="133"/>
      <c r="N194" s="133"/>
      <c r="O194" s="133"/>
    </row>
    <row r="195" spans="2:17" s="82" customFormat="1" x14ac:dyDescent="0.2">
      <c r="B195" s="87" t="s">
        <v>84</v>
      </c>
      <c r="H195" s="133"/>
      <c r="I195" s="133"/>
      <c r="J195" s="133"/>
      <c r="K195" s="133"/>
      <c r="L195" s="133"/>
      <c r="M195" s="133"/>
      <c r="N195" s="133"/>
      <c r="O195" s="133"/>
    </row>
    <row r="196" spans="2:17" s="82" customFormat="1" x14ac:dyDescent="0.2">
      <c r="B196" s="82" t="s">
        <v>85</v>
      </c>
      <c r="D196" s="82" t="s">
        <v>147</v>
      </c>
      <c r="F196" s="77">
        <f>SUM(H196:M196,O196)</f>
        <v>875207.05670991004</v>
      </c>
      <c r="H196" s="76">
        <f t="shared" ref="H196:M199" si="19">H170</f>
        <v>0</v>
      </c>
      <c r="I196" s="76">
        <f t="shared" si="19"/>
        <v>485421.94241992902</v>
      </c>
      <c r="J196" s="76">
        <f t="shared" si="19"/>
        <v>95416.245355200503</v>
      </c>
      <c r="K196" s="76">
        <f t="shared" si="19"/>
        <v>0</v>
      </c>
      <c r="L196" s="76">
        <f t="shared" si="19"/>
        <v>294368.86893478042</v>
      </c>
      <c r="M196" s="76">
        <f t="shared" si="19"/>
        <v>0</v>
      </c>
      <c r="N196" s="133"/>
      <c r="O196" s="76">
        <f>O170</f>
        <v>0</v>
      </c>
    </row>
    <row r="197" spans="2:17" s="82" customFormat="1" x14ac:dyDescent="0.2">
      <c r="B197" s="82" t="s">
        <v>86</v>
      </c>
      <c r="D197" s="82" t="s">
        <v>147</v>
      </c>
      <c r="F197" s="77">
        <f>SUM(H197:M197,O197)</f>
        <v>154723.77370618458</v>
      </c>
      <c r="H197" s="76">
        <f t="shared" si="19"/>
        <v>1675</v>
      </c>
      <c r="I197" s="76">
        <f t="shared" si="19"/>
        <v>64641.665320973698</v>
      </c>
      <c r="J197" s="76">
        <f t="shared" si="19"/>
        <v>0</v>
      </c>
      <c r="K197" s="76">
        <f t="shared" si="19"/>
        <v>666.56</v>
      </c>
      <c r="L197" s="76">
        <f t="shared" si="19"/>
        <v>87740.548385210903</v>
      </c>
      <c r="M197" s="76">
        <f t="shared" si="19"/>
        <v>0</v>
      </c>
      <c r="N197" s="133"/>
      <c r="O197" s="76">
        <f>O171</f>
        <v>0</v>
      </c>
    </row>
    <row r="198" spans="2:17" s="82" customFormat="1" x14ac:dyDescent="0.2">
      <c r="B198" s="82" t="s">
        <v>87</v>
      </c>
      <c r="D198" s="82" t="s">
        <v>147</v>
      </c>
      <c r="F198" s="77">
        <f>SUM(H198:M198,O198)</f>
        <v>357724.3721766455</v>
      </c>
      <c r="H198" s="76">
        <f t="shared" si="19"/>
        <v>2033</v>
      </c>
      <c r="I198" s="76">
        <f t="shared" si="19"/>
        <v>190682.18287250801</v>
      </c>
      <c r="J198" s="76">
        <f t="shared" si="19"/>
        <v>34450.7511094613</v>
      </c>
      <c r="K198" s="76">
        <f t="shared" si="19"/>
        <v>2214.04</v>
      </c>
      <c r="L198" s="76">
        <f t="shared" si="19"/>
        <v>42004.741185131526</v>
      </c>
      <c r="M198" s="76">
        <f t="shared" si="19"/>
        <v>27296.188513837998</v>
      </c>
      <c r="N198" s="133"/>
      <c r="O198" s="76">
        <f>O172</f>
        <v>59043.4684957067</v>
      </c>
    </row>
    <row r="199" spans="2:17" s="82" customFormat="1" x14ac:dyDescent="0.2">
      <c r="B199" s="82" t="s">
        <v>88</v>
      </c>
      <c r="D199" s="82" t="s">
        <v>147</v>
      </c>
      <c r="F199" s="77">
        <f>SUM(H199:M199,O199)</f>
        <v>4654718.5233439095</v>
      </c>
      <c r="H199" s="76">
        <f t="shared" si="19"/>
        <v>0</v>
      </c>
      <c r="I199" s="76">
        <f t="shared" si="19"/>
        <v>1000754.5871543901</v>
      </c>
      <c r="J199" s="76">
        <f t="shared" si="19"/>
        <v>3150823.6558540999</v>
      </c>
      <c r="K199" s="76">
        <f t="shared" si="19"/>
        <v>8198.6</v>
      </c>
      <c r="L199" s="76">
        <f t="shared" si="19"/>
        <v>494941.68033541983</v>
      </c>
      <c r="M199" s="76">
        <f t="shared" si="19"/>
        <v>0</v>
      </c>
      <c r="N199" s="133"/>
      <c r="O199" s="76">
        <f>O173</f>
        <v>0</v>
      </c>
    </row>
    <row r="200" spans="2:17" s="82" customFormat="1" x14ac:dyDescent="0.2"/>
    <row r="201" spans="2:17" s="82" customFormat="1" x14ac:dyDescent="0.2">
      <c r="B201" s="87" t="s">
        <v>152</v>
      </c>
    </row>
    <row r="202" spans="2:17" s="82" customFormat="1" x14ac:dyDescent="0.2">
      <c r="B202" s="82" t="s">
        <v>263</v>
      </c>
      <c r="D202" s="82" t="s">
        <v>147</v>
      </c>
      <c r="F202" s="77">
        <f>SUM(H202:M202)</f>
        <v>257688653.65353355</v>
      </c>
      <c r="H202" s="81">
        <f>SUM(H187:H188,H191:H193,H196:H199)</f>
        <v>6758153</v>
      </c>
      <c r="I202" s="81">
        <f t="shared" ref="I202:M202" si="20">SUM(I187:I188,I191:I193,I196:I199)</f>
        <v>95505435.700098172</v>
      </c>
      <c r="J202" s="81">
        <f t="shared" si="20"/>
        <v>76958427.396647066</v>
      </c>
      <c r="K202" s="81">
        <f t="shared" si="20"/>
        <v>2521152.6185145602</v>
      </c>
      <c r="L202" s="39">
        <f>SUM(L187:L188,L191:L193,L196:L199)+SUM(O187:O188,O191:O193,O196:O199)</f>
        <v>70298588.815699309</v>
      </c>
      <c r="M202" s="81">
        <f t="shared" si="20"/>
        <v>5646896.12257443</v>
      </c>
      <c r="O202" s="4"/>
      <c r="Q202" s="161" t="s">
        <v>792</v>
      </c>
    </row>
    <row r="203" spans="2:17" s="82" customFormat="1" x14ac:dyDescent="0.2"/>
    <row r="204" spans="2:17" s="73" customFormat="1" x14ac:dyDescent="0.2">
      <c r="B204" s="73" t="s">
        <v>258</v>
      </c>
    </row>
    <row r="205" spans="2:17" s="82" customFormat="1" x14ac:dyDescent="0.2"/>
    <row r="206" spans="2:17" s="82" customFormat="1" ht="15" x14ac:dyDescent="0.25">
      <c r="B206" s="89" t="s">
        <v>220</v>
      </c>
    </row>
    <row r="207" spans="2:17" s="82" customFormat="1" x14ac:dyDescent="0.2">
      <c r="B207" s="84" t="s">
        <v>150</v>
      </c>
    </row>
    <row r="208" spans="2:17" s="82" customFormat="1" x14ac:dyDescent="0.2">
      <c r="B208" s="87" t="s">
        <v>78</v>
      </c>
    </row>
    <row r="209" spans="2:15" s="82" customFormat="1" x14ac:dyDescent="0.2">
      <c r="B209" s="82" t="s">
        <v>79</v>
      </c>
      <c r="D209" s="82" t="s">
        <v>92</v>
      </c>
      <c r="F209" s="77">
        <f>SUM(H209:M209,O209)</f>
        <v>0</v>
      </c>
      <c r="H209" s="76">
        <f>'Input operationele kosten -TD'!H90</f>
        <v>0</v>
      </c>
      <c r="I209" s="76">
        <f>'Input operationele kosten -TD'!I90</f>
        <v>0</v>
      </c>
      <c r="J209" s="76">
        <f>'Input operationele kosten -TD'!J90</f>
        <v>0</v>
      </c>
      <c r="K209" s="76">
        <f>'Input operationele kosten -TD'!K90</f>
        <v>0</v>
      </c>
      <c r="L209" s="76">
        <f>'Input operationele kosten -TD'!L90</f>
        <v>0</v>
      </c>
      <c r="M209" s="76">
        <f>'Input operationele kosten -TD'!M90</f>
        <v>0</v>
      </c>
      <c r="O209" s="76">
        <f>'Input operationele kosten -TD'!O90</f>
        <v>0</v>
      </c>
    </row>
    <row r="210" spans="2:15" s="82" customFormat="1" x14ac:dyDescent="0.2">
      <c r="B210" s="85" t="s">
        <v>80</v>
      </c>
      <c r="D210" s="82" t="s">
        <v>92</v>
      </c>
      <c r="F210" s="77">
        <f>SUM(H210:M210,O210)</f>
        <v>729267.3600000001</v>
      </c>
      <c r="H210" s="76">
        <f>'Input operationele kosten -TD'!H91</f>
        <v>0</v>
      </c>
      <c r="I210" s="76">
        <f>'Input operationele kosten -TD'!I91</f>
        <v>0</v>
      </c>
      <c r="J210" s="76">
        <f>'Input operationele kosten -TD'!J91</f>
        <v>541860.28</v>
      </c>
      <c r="K210" s="76">
        <f>'Input operationele kosten -TD'!K91</f>
        <v>0</v>
      </c>
      <c r="L210" s="76">
        <f>'Input operationele kosten -TD'!L91</f>
        <v>187407.0800000001</v>
      </c>
      <c r="M210" s="76">
        <f>'Input operationele kosten -TD'!M91</f>
        <v>0</v>
      </c>
      <c r="O210" s="76">
        <f>'Input operationele kosten -TD'!O91</f>
        <v>0</v>
      </c>
    </row>
    <row r="211" spans="2:15" s="82" customFormat="1" x14ac:dyDescent="0.2"/>
    <row r="212" spans="2:15" s="82" customFormat="1" x14ac:dyDescent="0.2">
      <c r="B212" s="87" t="s">
        <v>81</v>
      </c>
    </row>
    <row r="213" spans="2:15" s="82" customFormat="1" x14ac:dyDescent="0.2">
      <c r="B213" s="82" t="s">
        <v>82</v>
      </c>
      <c r="D213" s="82" t="s">
        <v>92</v>
      </c>
      <c r="F213" s="77">
        <f>SUM(H213:M213,O213)</f>
        <v>272349771.10831529</v>
      </c>
      <c r="H213" s="76">
        <f>'Input operationele kosten -TD'!H94</f>
        <v>7029929</v>
      </c>
      <c r="I213" s="76">
        <f>'Input operationele kosten -TD'!I94</f>
        <v>102406339.70972154</v>
      </c>
      <c r="J213" s="76">
        <f>'Input operationele kosten -TD'!J94</f>
        <v>75457952.793060496</v>
      </c>
      <c r="K213" s="76">
        <f>'Input operationele kosten -TD'!K94</f>
        <v>2279507.4900000002</v>
      </c>
      <c r="L213" s="76">
        <f>'Input operationele kosten -TD'!L94</f>
        <v>69923539.874999508</v>
      </c>
      <c r="M213" s="76">
        <f>'Input operationele kosten -TD'!M94</f>
        <v>5208331.8034328297</v>
      </c>
      <c r="O213" s="76">
        <f>'Input operationele kosten -TD'!O94</f>
        <v>10044170.4371009</v>
      </c>
    </row>
    <row r="214" spans="2:15" s="82" customFormat="1" x14ac:dyDescent="0.2">
      <c r="B214" s="82" t="s">
        <v>89</v>
      </c>
      <c r="D214" s="82" t="s">
        <v>92</v>
      </c>
      <c r="F214" s="77">
        <f>SUM(H214:M214,O214)</f>
        <v>274226.927080717</v>
      </c>
      <c r="H214" s="76">
        <f>'Input operationele kosten -TD'!H95</f>
        <v>3472</v>
      </c>
      <c r="I214" s="76">
        <f>'Input operationele kosten -TD'!I95</f>
        <v>92095.872912491453</v>
      </c>
      <c r="J214" s="76">
        <f>'Input operationele kosten -TD'!J95</f>
        <v>73654.881415888594</v>
      </c>
      <c r="K214" s="76">
        <f>'Input operationele kosten -TD'!K95</f>
        <v>6636.47</v>
      </c>
      <c r="L214" s="76">
        <f>'Input operationele kosten -TD'!L95</f>
        <v>82767.438702181753</v>
      </c>
      <c r="M214" s="76">
        <f>'Input operationele kosten -TD'!M95</f>
        <v>4718.1440501551897</v>
      </c>
      <c r="O214" s="76">
        <f>'Input operationele kosten -TD'!O95</f>
        <v>10882.12</v>
      </c>
    </row>
    <row r="215" spans="2:15" s="133" customFormat="1" x14ac:dyDescent="0.2">
      <c r="B215" s="133" t="s">
        <v>865</v>
      </c>
      <c r="D215" s="133" t="s">
        <v>92</v>
      </c>
      <c r="F215" s="77">
        <f t="shared" ref="F215:F217" si="21">SUM(H215:M215,O215)</f>
        <v>275641.86</v>
      </c>
      <c r="H215" s="76">
        <f>'Input operationele kosten -TD'!H96</f>
        <v>67838.039999999994</v>
      </c>
      <c r="I215" s="76">
        <f>'Input operationele kosten -TD'!I96</f>
        <v>0</v>
      </c>
      <c r="J215" s="76">
        <f>'Input operationele kosten -TD'!J96</f>
        <v>207803.82</v>
      </c>
      <c r="K215" s="76">
        <f>'Input operationele kosten -TD'!K96</f>
        <v>0</v>
      </c>
      <c r="L215" s="76">
        <f>'Input operationele kosten -TD'!L96</f>
        <v>0</v>
      </c>
      <c r="M215" s="76">
        <f>'Input operationele kosten -TD'!M96</f>
        <v>0</v>
      </c>
      <c r="O215" s="76">
        <f>'Input operationele kosten -TD'!O96</f>
        <v>0</v>
      </c>
    </row>
    <row r="216" spans="2:15" s="133" customFormat="1" x14ac:dyDescent="0.2">
      <c r="B216" s="133" t="s">
        <v>867</v>
      </c>
      <c r="D216" s="133" t="s">
        <v>92</v>
      </c>
      <c r="F216" s="77">
        <f t="shared" si="21"/>
        <v>49017.96</v>
      </c>
      <c r="H216" s="76">
        <f>'Input operationele kosten -TD'!H97</f>
        <v>0</v>
      </c>
      <c r="I216" s="76">
        <f>'Input operationele kosten -TD'!I97</f>
        <v>0</v>
      </c>
      <c r="J216" s="76">
        <f>'Input operationele kosten -TD'!J97</f>
        <v>49017.96</v>
      </c>
      <c r="K216" s="76">
        <f>'Input operationele kosten -TD'!K97</f>
        <v>0</v>
      </c>
      <c r="L216" s="76">
        <f>'Input operationele kosten -TD'!L97</f>
        <v>0</v>
      </c>
      <c r="M216" s="76">
        <f>'Input operationele kosten -TD'!M97</f>
        <v>0</v>
      </c>
      <c r="O216" s="76">
        <f>'Input operationele kosten -TD'!O97</f>
        <v>0</v>
      </c>
    </row>
    <row r="217" spans="2:15" s="133" customFormat="1" x14ac:dyDescent="0.2">
      <c r="B217" s="133" t="s">
        <v>866</v>
      </c>
      <c r="D217" s="133" t="s">
        <v>92</v>
      </c>
      <c r="F217" s="77">
        <f t="shared" si="21"/>
        <v>0</v>
      </c>
      <c r="H217" s="76">
        <f>'Input operationele kosten -TD'!H98</f>
        <v>0</v>
      </c>
      <c r="I217" s="76">
        <f>'Input operationele kosten -TD'!I98</f>
        <v>0</v>
      </c>
      <c r="J217" s="76">
        <f>'Input operationele kosten -TD'!J98</f>
        <v>0</v>
      </c>
      <c r="K217" s="76">
        <f>'Input operationele kosten -TD'!K98</f>
        <v>0</v>
      </c>
      <c r="L217" s="76">
        <f>'Input operationele kosten -TD'!L98</f>
        <v>0</v>
      </c>
      <c r="M217" s="76">
        <f>'Input operationele kosten -TD'!M98</f>
        <v>0</v>
      </c>
      <c r="O217" s="76">
        <f>'Input operationele kosten -TD'!O98</f>
        <v>0</v>
      </c>
    </row>
    <row r="218" spans="2:15" s="82" customFormat="1" x14ac:dyDescent="0.2">
      <c r="B218" s="85" t="s">
        <v>83</v>
      </c>
      <c r="D218" s="82" t="s">
        <v>92</v>
      </c>
      <c r="F218" s="77">
        <f>SUM(H218:M218,O218)</f>
        <v>330634.69</v>
      </c>
      <c r="H218" s="76">
        <f>'Input operationele kosten -TD'!H99</f>
        <v>0</v>
      </c>
      <c r="I218" s="76">
        <f>'Input operationele kosten -TD'!I99</f>
        <v>0</v>
      </c>
      <c r="J218" s="76">
        <f>'Input operationele kosten -TD'!J99</f>
        <v>0</v>
      </c>
      <c r="K218" s="76">
        <f>'Input operationele kosten -TD'!K99</f>
        <v>330634.69</v>
      </c>
      <c r="L218" s="76">
        <f>'Input operationele kosten -TD'!L99</f>
        <v>0</v>
      </c>
      <c r="M218" s="76">
        <f>'Input operationele kosten -TD'!M99</f>
        <v>0</v>
      </c>
      <c r="O218" s="76">
        <f>'Input operationele kosten -TD'!O99</f>
        <v>0</v>
      </c>
    </row>
    <row r="219" spans="2:15" s="82" customFormat="1" x14ac:dyDescent="0.2"/>
    <row r="220" spans="2:15" s="82" customFormat="1" x14ac:dyDescent="0.2">
      <c r="B220" s="87" t="s">
        <v>84</v>
      </c>
    </row>
    <row r="221" spans="2:15" s="82" customFormat="1" x14ac:dyDescent="0.2">
      <c r="B221" s="82" t="s">
        <v>85</v>
      </c>
      <c r="D221" s="82" t="s">
        <v>92</v>
      </c>
      <c r="F221" s="77">
        <f>SUM(H221:M221,O221)</f>
        <v>916359.65626945952</v>
      </c>
      <c r="H221" s="76">
        <f>'Input operationele kosten -TD'!H102</f>
        <v>0</v>
      </c>
      <c r="I221" s="76">
        <f>'Input operationele kosten -TD'!I102</f>
        <v>297480.27853225701</v>
      </c>
      <c r="J221" s="76">
        <f>'Input operationele kosten -TD'!J102</f>
        <v>110868.08025456101</v>
      </c>
      <c r="K221" s="76">
        <f>'Input operationele kosten -TD'!K102</f>
        <v>0</v>
      </c>
      <c r="L221" s="76">
        <f>'Input operationele kosten -TD'!L102</f>
        <v>508011.29748264153</v>
      </c>
      <c r="M221" s="76">
        <f>'Input operationele kosten -TD'!M102</f>
        <v>0</v>
      </c>
      <c r="O221" s="76">
        <f>'Input operationele kosten -TD'!O102</f>
        <v>0</v>
      </c>
    </row>
    <row r="222" spans="2:15" s="82" customFormat="1" x14ac:dyDescent="0.2">
      <c r="B222" s="82" t="s">
        <v>86</v>
      </c>
      <c r="D222" s="82" t="s">
        <v>92</v>
      </c>
      <c r="F222" s="77">
        <f>SUM(H222:M222,O222)</f>
        <v>266631.78235455696</v>
      </c>
      <c r="H222" s="76">
        <f>'Input operationele kosten -TD'!H103</f>
        <v>2746</v>
      </c>
      <c r="I222" s="76">
        <f>'Input operationele kosten -TD'!I103</f>
        <v>14973.5774914577</v>
      </c>
      <c r="J222" s="76">
        <f>'Input operationele kosten -TD'!J103</f>
        <v>0</v>
      </c>
      <c r="K222" s="76">
        <f>'Input operationele kosten -TD'!K103</f>
        <v>705.63</v>
      </c>
      <c r="L222" s="76">
        <f>'Input operationele kosten -TD'!L103</f>
        <v>248206.57486309926</v>
      </c>
      <c r="M222" s="76">
        <f>'Input operationele kosten -TD'!M103</f>
        <v>0</v>
      </c>
      <c r="O222" s="76">
        <f>'Input operationele kosten -TD'!O103</f>
        <v>0</v>
      </c>
    </row>
    <row r="223" spans="2:15" s="82" customFormat="1" x14ac:dyDescent="0.2">
      <c r="B223" s="82" t="s">
        <v>87</v>
      </c>
      <c r="D223" s="82" t="s">
        <v>92</v>
      </c>
      <c r="F223" s="77">
        <f>SUM(H223:M223,O223)</f>
        <v>194502.49229085873</v>
      </c>
      <c r="H223" s="76">
        <f>'Input operationele kosten -TD'!H104</f>
        <v>18880</v>
      </c>
      <c r="I223" s="76">
        <f>'Input operationele kosten -TD'!I104</f>
        <v>31871.808573381499</v>
      </c>
      <c r="J223" s="76">
        <f>'Input operationele kosten -TD'!J104</f>
        <v>41275.791640382799</v>
      </c>
      <c r="K223" s="76">
        <f>'Input operationele kosten -TD'!K104</f>
        <v>324.33</v>
      </c>
      <c r="L223" s="76">
        <f>'Input operationele kosten -TD'!L104</f>
        <v>73781.441494130428</v>
      </c>
      <c r="M223" s="76">
        <f>'Input operationele kosten -TD'!M104</f>
        <v>18241.2832600972</v>
      </c>
      <c r="O223" s="76">
        <f>'Input operationele kosten -TD'!O104</f>
        <v>10127.837322866801</v>
      </c>
    </row>
    <row r="224" spans="2:15" s="82" customFormat="1" x14ac:dyDescent="0.2">
      <c r="B224" s="85" t="s">
        <v>88</v>
      </c>
      <c r="D224" s="82" t="s">
        <v>92</v>
      </c>
      <c r="F224" s="77">
        <f>SUM(H224:M224,O224)</f>
        <v>4981470.4111281577</v>
      </c>
      <c r="H224" s="76">
        <f>'Input operationele kosten -TD'!H105</f>
        <v>0</v>
      </c>
      <c r="I224" s="76">
        <f>'Input operationele kosten -TD'!I105</f>
        <v>949375.82120173797</v>
      </c>
      <c r="J224" s="76">
        <f>'Input operationele kosten -TD'!J105</f>
        <v>3770740.5947263902</v>
      </c>
      <c r="K224" s="76">
        <f>'Input operationele kosten -TD'!K105</f>
        <v>8328.18</v>
      </c>
      <c r="L224" s="76">
        <f>'Input operationele kosten -TD'!L105</f>
        <v>247639.31520002961</v>
      </c>
      <c r="M224" s="76">
        <f>'Input operationele kosten -TD'!M105</f>
        <v>5386.5</v>
      </c>
      <c r="O224" s="76">
        <f>'Input operationele kosten -TD'!O105</f>
        <v>0</v>
      </c>
    </row>
    <row r="225" spans="2:17" s="82" customFormat="1" x14ac:dyDescent="0.2"/>
    <row r="226" spans="2:17" s="82" customFormat="1" x14ac:dyDescent="0.2">
      <c r="B226" s="87" t="s">
        <v>151</v>
      </c>
    </row>
    <row r="227" spans="2:17" s="82" customFormat="1" x14ac:dyDescent="0.2">
      <c r="B227" s="87" t="s">
        <v>103</v>
      </c>
    </row>
    <row r="228" spans="2:17" s="82" customFormat="1" x14ac:dyDescent="0.2">
      <c r="B228" s="82" t="s">
        <v>102</v>
      </c>
      <c r="D228" s="82" t="s">
        <v>92</v>
      </c>
      <c r="F228" s="77">
        <f>SUM(H228:M228,O228)</f>
        <v>6004698.5381518183</v>
      </c>
      <c r="H228" s="76">
        <f>'Input Ov. opbrengsten-TD'!H220</f>
        <v>46593</v>
      </c>
      <c r="I228" s="76">
        <f>'Input Ov. opbrengsten-TD'!I220</f>
        <v>1131528.1219743851</v>
      </c>
      <c r="J228" s="76">
        <f>'Input Ov. opbrengsten-TD'!J220</f>
        <v>1158464.8414711331</v>
      </c>
      <c r="K228" s="76">
        <f>'Input Ov. opbrengsten-TD'!K220</f>
        <v>0</v>
      </c>
      <c r="L228" s="76">
        <f>'Input Ov. opbrengsten-TD'!L220</f>
        <v>3628596.9647062998</v>
      </c>
      <c r="M228" s="76">
        <f>'Input Ov. opbrengsten-TD'!M220</f>
        <v>0</v>
      </c>
      <c r="O228" s="76">
        <f>'Input Ov. opbrengsten-TD'!O220</f>
        <v>39515.61</v>
      </c>
    </row>
    <row r="229" spans="2:17" s="82" customFormat="1" x14ac:dyDescent="0.2"/>
    <row r="230" spans="2:17" s="82" customFormat="1" x14ac:dyDescent="0.2">
      <c r="B230" s="87" t="s">
        <v>105</v>
      </c>
    </row>
    <row r="231" spans="2:17" s="82" customFormat="1" x14ac:dyDescent="0.2">
      <c r="B231" s="82" t="s">
        <v>102</v>
      </c>
      <c r="D231" s="82" t="s">
        <v>92</v>
      </c>
      <c r="F231" s="77">
        <f>SUM(H231:M231,O231)</f>
        <v>5592653.5473581739</v>
      </c>
      <c r="H231" s="76">
        <f>'Input Ov. opbrengsten-TD'!H235</f>
        <v>23170</v>
      </c>
      <c r="I231" s="76">
        <f>'Input Ov. opbrengsten-TD'!I235</f>
        <v>734661.24088511011</v>
      </c>
      <c r="J231" s="76">
        <f>'Input Ov. opbrengsten-TD'!J235</f>
        <v>2572219.2874832312</v>
      </c>
      <c r="K231" s="76">
        <f>'Input Ov. opbrengsten-TD'!K235</f>
        <v>81258.27</v>
      </c>
      <c r="L231" s="76">
        <f>'Input Ov. opbrengsten-TD'!L235</f>
        <v>2108925.58123662</v>
      </c>
      <c r="M231" s="76">
        <f>'Input Ov. opbrengsten-TD'!M235</f>
        <v>31778.325757378982</v>
      </c>
      <c r="O231" s="76">
        <f>'Input Ov. opbrengsten-TD'!O235</f>
        <v>40640.841995833398</v>
      </c>
    </row>
    <row r="232" spans="2:17" s="82" customFormat="1" x14ac:dyDescent="0.2"/>
    <row r="233" spans="2:17" s="82" customFormat="1" x14ac:dyDescent="0.2">
      <c r="B233" s="87" t="s">
        <v>113</v>
      </c>
    </row>
    <row r="234" spans="2:17" s="82" customFormat="1" x14ac:dyDescent="0.2">
      <c r="B234" s="82" t="s">
        <v>114</v>
      </c>
      <c r="D234" s="82" t="s">
        <v>92</v>
      </c>
      <c r="F234" s="77">
        <f>SUM(H234:M234,O234)</f>
        <v>462325.74653983337</v>
      </c>
      <c r="H234" s="76">
        <f>'Input Ov. opbrengsten-TD'!H241</f>
        <v>0</v>
      </c>
      <c r="I234" s="76">
        <f>'Input Ov. opbrengsten-TD'!I241</f>
        <v>231231.13</v>
      </c>
      <c r="J234" s="76">
        <f>'Input Ov. opbrengsten-TD'!J241</f>
        <v>35900.116539833398</v>
      </c>
      <c r="K234" s="76">
        <f>'Input Ov. opbrengsten-TD'!K241</f>
        <v>192.68</v>
      </c>
      <c r="L234" s="76">
        <f>'Input Ov. opbrengsten-TD'!L241</f>
        <v>195001.82000000004</v>
      </c>
      <c r="M234" s="76">
        <f>'Input Ov. opbrengsten-TD'!M241</f>
        <v>0</v>
      </c>
      <c r="O234" s="76">
        <f>'Input Ov. opbrengsten-TD'!O241</f>
        <v>0</v>
      </c>
    </row>
    <row r="235" spans="2:17" s="82" customFormat="1" x14ac:dyDescent="0.2"/>
    <row r="236" spans="2:17" s="82" customFormat="1" ht="15" x14ac:dyDescent="0.25">
      <c r="B236" s="89" t="s">
        <v>239</v>
      </c>
      <c r="F236" s="85"/>
    </row>
    <row r="237" spans="2:17" s="82" customFormat="1" x14ac:dyDescent="0.2">
      <c r="B237" s="87" t="s">
        <v>78</v>
      </c>
    </row>
    <row r="238" spans="2:17" s="82" customFormat="1" x14ac:dyDescent="0.2">
      <c r="B238" s="82" t="s">
        <v>79</v>
      </c>
      <c r="D238" s="82" t="s">
        <v>92</v>
      </c>
      <c r="F238" s="77">
        <f>SUM(H238:M238,O238)</f>
        <v>0</v>
      </c>
      <c r="H238" s="76">
        <f t="shared" ref="H238:M239" si="22">H209</f>
        <v>0</v>
      </c>
      <c r="I238" s="76">
        <f t="shared" si="22"/>
        <v>0</v>
      </c>
      <c r="J238" s="76">
        <f t="shared" si="22"/>
        <v>0</v>
      </c>
      <c r="K238" s="76">
        <f t="shared" si="22"/>
        <v>0</v>
      </c>
      <c r="L238" s="76">
        <f t="shared" si="22"/>
        <v>0</v>
      </c>
      <c r="M238" s="76">
        <f t="shared" si="22"/>
        <v>0</v>
      </c>
      <c r="N238" s="133"/>
      <c r="O238" s="76">
        <f>O209</f>
        <v>0</v>
      </c>
      <c r="Q238" s="8" t="s">
        <v>791</v>
      </c>
    </row>
    <row r="239" spans="2:17" s="82" customFormat="1" x14ac:dyDescent="0.2">
      <c r="B239" s="82" t="s">
        <v>80</v>
      </c>
      <c r="D239" s="82" t="s">
        <v>92</v>
      </c>
      <c r="F239" s="77">
        <f>SUM(H239:M239,O239)</f>
        <v>729267.3600000001</v>
      </c>
      <c r="H239" s="76">
        <f t="shared" si="22"/>
        <v>0</v>
      </c>
      <c r="I239" s="76">
        <f t="shared" si="22"/>
        <v>0</v>
      </c>
      <c r="J239" s="76">
        <f t="shared" si="22"/>
        <v>541860.28</v>
      </c>
      <c r="K239" s="76">
        <f t="shared" si="22"/>
        <v>0</v>
      </c>
      <c r="L239" s="76">
        <f t="shared" si="22"/>
        <v>187407.0800000001</v>
      </c>
      <c r="M239" s="76">
        <f t="shared" si="22"/>
        <v>0</v>
      </c>
      <c r="N239" s="133"/>
      <c r="O239" s="76">
        <f>O210</f>
        <v>0</v>
      </c>
    </row>
    <row r="240" spans="2:17" s="82" customFormat="1" x14ac:dyDescent="0.2">
      <c r="H240" s="133"/>
      <c r="I240" s="133"/>
      <c r="J240" s="133"/>
      <c r="K240" s="133"/>
      <c r="L240" s="133"/>
      <c r="M240" s="133"/>
      <c r="N240" s="133"/>
      <c r="O240" s="133"/>
    </row>
    <row r="241" spans="2:17" s="82" customFormat="1" x14ac:dyDescent="0.2">
      <c r="B241" s="87" t="s">
        <v>81</v>
      </c>
      <c r="H241" s="133"/>
      <c r="I241" s="133"/>
      <c r="J241" s="133"/>
      <c r="K241" s="133"/>
      <c r="L241" s="133"/>
      <c r="M241" s="133"/>
      <c r="N241" s="133"/>
      <c r="O241" s="133"/>
    </row>
    <row r="242" spans="2:17" s="82" customFormat="1" x14ac:dyDescent="0.2">
      <c r="B242" s="82" t="s">
        <v>82</v>
      </c>
      <c r="D242" s="82" t="s">
        <v>92</v>
      </c>
      <c r="F242" s="77">
        <f>SUM(H242:M242,O242)</f>
        <v>260290093.27626541</v>
      </c>
      <c r="H242" s="77">
        <f t="shared" ref="H242:M242" si="23">H213-(H228+H231+H234)</f>
        <v>6960166</v>
      </c>
      <c r="I242" s="77">
        <f t="shared" si="23"/>
        <v>100308919.21686204</v>
      </c>
      <c r="J242" s="77">
        <f t="shared" si="23"/>
        <v>71691368.547566295</v>
      </c>
      <c r="K242" s="77">
        <f t="shared" si="23"/>
        <v>2198056.54</v>
      </c>
      <c r="L242" s="77">
        <f t="shared" si="23"/>
        <v>63991015.50905659</v>
      </c>
      <c r="M242" s="77">
        <f t="shared" si="23"/>
        <v>5176553.477675451</v>
      </c>
      <c r="N242" s="133"/>
      <c r="O242" s="77">
        <f>O213-(O228+O231+O234)</f>
        <v>9964013.9851050675</v>
      </c>
    </row>
    <row r="243" spans="2:17" s="82" customFormat="1" x14ac:dyDescent="0.2">
      <c r="B243" s="82" t="s">
        <v>89</v>
      </c>
      <c r="D243" s="82" t="s">
        <v>92</v>
      </c>
      <c r="F243" s="77">
        <f>SUM(H243:M243,O243)</f>
        <v>274226.927080717</v>
      </c>
      <c r="H243" s="76">
        <f t="shared" ref="H243:M243" si="24">H214</f>
        <v>3472</v>
      </c>
      <c r="I243" s="76">
        <f t="shared" si="24"/>
        <v>92095.872912491453</v>
      </c>
      <c r="J243" s="76">
        <f t="shared" si="24"/>
        <v>73654.881415888594</v>
      </c>
      <c r="K243" s="76">
        <f t="shared" si="24"/>
        <v>6636.47</v>
      </c>
      <c r="L243" s="76">
        <f t="shared" si="24"/>
        <v>82767.438702181753</v>
      </c>
      <c r="M243" s="76">
        <f t="shared" si="24"/>
        <v>4718.1440501551897</v>
      </c>
      <c r="N243" s="133"/>
      <c r="O243" s="76">
        <f>O214</f>
        <v>10882.12</v>
      </c>
    </row>
    <row r="244" spans="2:17" s="133" customFormat="1" x14ac:dyDescent="0.2">
      <c r="B244" s="133" t="s">
        <v>865</v>
      </c>
      <c r="D244" s="133" t="s">
        <v>92</v>
      </c>
      <c r="F244" s="77">
        <f t="shared" ref="F244:F246" si="25">SUM(H244:M244,O244)</f>
        <v>275641.86</v>
      </c>
      <c r="H244" s="76">
        <f>H215</f>
        <v>67838.039999999994</v>
      </c>
      <c r="I244" s="76">
        <f t="shared" ref="I244:M244" si="26">I215</f>
        <v>0</v>
      </c>
      <c r="J244" s="76">
        <f t="shared" si="26"/>
        <v>207803.82</v>
      </c>
      <c r="K244" s="76">
        <f t="shared" si="26"/>
        <v>0</v>
      </c>
      <c r="L244" s="76">
        <f t="shared" si="26"/>
        <v>0</v>
      </c>
      <c r="M244" s="76">
        <f t="shared" si="26"/>
        <v>0</v>
      </c>
      <c r="O244" s="76">
        <f t="shared" ref="O244:O246" si="27">O215</f>
        <v>0</v>
      </c>
    </row>
    <row r="245" spans="2:17" s="133" customFormat="1" x14ac:dyDescent="0.2">
      <c r="B245" s="133" t="s">
        <v>867</v>
      </c>
      <c r="D245" s="133" t="s">
        <v>92</v>
      </c>
      <c r="F245" s="77">
        <f t="shared" si="25"/>
        <v>49017.96</v>
      </c>
      <c r="H245" s="76">
        <f>H216</f>
        <v>0</v>
      </c>
      <c r="I245" s="76">
        <f t="shared" ref="I245:M245" si="28">I216</f>
        <v>0</v>
      </c>
      <c r="J245" s="76">
        <f t="shared" si="28"/>
        <v>49017.96</v>
      </c>
      <c r="K245" s="76">
        <f t="shared" si="28"/>
        <v>0</v>
      </c>
      <c r="L245" s="76">
        <f t="shared" si="28"/>
        <v>0</v>
      </c>
      <c r="M245" s="76">
        <f t="shared" si="28"/>
        <v>0</v>
      </c>
      <c r="O245" s="76">
        <f t="shared" si="27"/>
        <v>0</v>
      </c>
    </row>
    <row r="246" spans="2:17" s="133" customFormat="1" x14ac:dyDescent="0.2">
      <c r="B246" s="133" t="s">
        <v>866</v>
      </c>
      <c r="D246" s="133" t="s">
        <v>92</v>
      </c>
      <c r="F246" s="77">
        <f t="shared" si="25"/>
        <v>0</v>
      </c>
      <c r="H246" s="76">
        <f t="shared" ref="H246:M246" si="29">H217</f>
        <v>0</v>
      </c>
      <c r="I246" s="76">
        <f t="shared" si="29"/>
        <v>0</v>
      </c>
      <c r="J246" s="76">
        <f t="shared" si="29"/>
        <v>0</v>
      </c>
      <c r="K246" s="76">
        <f t="shared" si="29"/>
        <v>0</v>
      </c>
      <c r="L246" s="76">
        <f t="shared" si="29"/>
        <v>0</v>
      </c>
      <c r="M246" s="76">
        <f t="shared" si="29"/>
        <v>0</v>
      </c>
      <c r="O246" s="76">
        <f t="shared" si="27"/>
        <v>0</v>
      </c>
    </row>
    <row r="247" spans="2:17" s="82" customFormat="1" x14ac:dyDescent="0.2">
      <c r="B247" s="82" t="s">
        <v>83</v>
      </c>
      <c r="D247" s="82" t="s">
        <v>92</v>
      </c>
      <c r="F247" s="77">
        <f>SUM(H247:M247,O247)</f>
        <v>330634.69</v>
      </c>
      <c r="H247" s="76">
        <f t="shared" ref="H247:M247" si="30">H218</f>
        <v>0</v>
      </c>
      <c r="I247" s="76">
        <f t="shared" si="30"/>
        <v>0</v>
      </c>
      <c r="J247" s="76">
        <f t="shared" si="30"/>
        <v>0</v>
      </c>
      <c r="K247" s="76">
        <f t="shared" si="30"/>
        <v>330634.69</v>
      </c>
      <c r="L247" s="76">
        <f t="shared" si="30"/>
        <v>0</v>
      </c>
      <c r="M247" s="76">
        <f t="shared" si="30"/>
        <v>0</v>
      </c>
      <c r="N247" s="133"/>
      <c r="O247" s="76">
        <f>O218</f>
        <v>0</v>
      </c>
    </row>
    <row r="248" spans="2:17" s="82" customFormat="1" x14ac:dyDescent="0.2">
      <c r="H248" s="133"/>
      <c r="I248" s="133"/>
      <c r="J248" s="133"/>
      <c r="K248" s="133"/>
      <c r="L248" s="133"/>
      <c r="M248" s="133"/>
      <c r="N248" s="133"/>
      <c r="O248" s="133"/>
    </row>
    <row r="249" spans="2:17" s="82" customFormat="1" x14ac:dyDescent="0.2">
      <c r="B249" s="87" t="s">
        <v>84</v>
      </c>
      <c r="H249" s="133"/>
      <c r="I249" s="133"/>
      <c r="J249" s="133"/>
      <c r="K249" s="133"/>
      <c r="L249" s="133"/>
      <c r="M249" s="133"/>
      <c r="N249" s="133"/>
      <c r="O249" s="133"/>
    </row>
    <row r="250" spans="2:17" s="82" customFormat="1" x14ac:dyDescent="0.2">
      <c r="B250" s="82" t="s">
        <v>85</v>
      </c>
      <c r="D250" s="82" t="s">
        <v>92</v>
      </c>
      <c r="F250" s="77">
        <f>SUM(H250:M250,O250)</f>
        <v>916359.65626945952</v>
      </c>
      <c r="H250" s="76">
        <f t="shared" ref="H250:M253" si="31">H221</f>
        <v>0</v>
      </c>
      <c r="I250" s="76">
        <f t="shared" si="31"/>
        <v>297480.27853225701</v>
      </c>
      <c r="J250" s="76">
        <f t="shared" si="31"/>
        <v>110868.08025456101</v>
      </c>
      <c r="K250" s="76">
        <f t="shared" si="31"/>
        <v>0</v>
      </c>
      <c r="L250" s="76">
        <f t="shared" si="31"/>
        <v>508011.29748264153</v>
      </c>
      <c r="M250" s="76">
        <f t="shared" si="31"/>
        <v>0</v>
      </c>
      <c r="N250" s="133"/>
      <c r="O250" s="76">
        <f>O221</f>
        <v>0</v>
      </c>
    </row>
    <row r="251" spans="2:17" s="82" customFormat="1" x14ac:dyDescent="0.2">
      <c r="B251" s="82" t="s">
        <v>86</v>
      </c>
      <c r="D251" s="82" t="s">
        <v>92</v>
      </c>
      <c r="F251" s="77">
        <f>SUM(H251:M251,O251)</f>
        <v>266631.78235455696</v>
      </c>
      <c r="H251" s="76">
        <f t="shared" si="31"/>
        <v>2746</v>
      </c>
      <c r="I251" s="76">
        <f t="shared" si="31"/>
        <v>14973.5774914577</v>
      </c>
      <c r="J251" s="76">
        <f t="shared" si="31"/>
        <v>0</v>
      </c>
      <c r="K251" s="76">
        <f t="shared" si="31"/>
        <v>705.63</v>
      </c>
      <c r="L251" s="76">
        <f t="shared" si="31"/>
        <v>248206.57486309926</v>
      </c>
      <c r="M251" s="76">
        <f t="shared" si="31"/>
        <v>0</v>
      </c>
      <c r="N251" s="133"/>
      <c r="O251" s="76">
        <f>O222</f>
        <v>0</v>
      </c>
    </row>
    <row r="252" spans="2:17" s="82" customFormat="1" x14ac:dyDescent="0.2">
      <c r="B252" s="82" t="s">
        <v>87</v>
      </c>
      <c r="D252" s="82" t="s">
        <v>92</v>
      </c>
      <c r="F252" s="77">
        <f>SUM(H252:M252,O252)</f>
        <v>194502.49229085873</v>
      </c>
      <c r="H252" s="76">
        <f t="shared" si="31"/>
        <v>18880</v>
      </c>
      <c r="I252" s="76">
        <f t="shared" si="31"/>
        <v>31871.808573381499</v>
      </c>
      <c r="J252" s="76">
        <f t="shared" si="31"/>
        <v>41275.791640382799</v>
      </c>
      <c r="K252" s="76">
        <f t="shared" si="31"/>
        <v>324.33</v>
      </c>
      <c r="L252" s="76">
        <f t="shared" si="31"/>
        <v>73781.441494130428</v>
      </c>
      <c r="M252" s="76">
        <f t="shared" si="31"/>
        <v>18241.2832600972</v>
      </c>
      <c r="N252" s="133"/>
      <c r="O252" s="76">
        <f>O223</f>
        <v>10127.837322866801</v>
      </c>
    </row>
    <row r="253" spans="2:17" s="82" customFormat="1" x14ac:dyDescent="0.2">
      <c r="B253" s="82" t="s">
        <v>88</v>
      </c>
      <c r="D253" s="82" t="s">
        <v>92</v>
      </c>
      <c r="F253" s="77">
        <f>SUM(H253:M253,O253)</f>
        <v>4981470.4111281577</v>
      </c>
      <c r="H253" s="76">
        <f t="shared" si="31"/>
        <v>0</v>
      </c>
      <c r="I253" s="76">
        <f t="shared" si="31"/>
        <v>949375.82120173797</v>
      </c>
      <c r="J253" s="76">
        <f t="shared" si="31"/>
        <v>3770740.5947263902</v>
      </c>
      <c r="K253" s="76">
        <f t="shared" si="31"/>
        <v>8328.18</v>
      </c>
      <c r="L253" s="76">
        <f t="shared" si="31"/>
        <v>247639.31520002961</v>
      </c>
      <c r="M253" s="76">
        <f t="shared" si="31"/>
        <v>5386.5</v>
      </c>
      <c r="N253" s="133"/>
      <c r="O253" s="76">
        <f>O224</f>
        <v>0</v>
      </c>
    </row>
    <row r="254" spans="2:17" s="82" customFormat="1" x14ac:dyDescent="0.2"/>
    <row r="255" spans="2:17" s="82" customFormat="1" x14ac:dyDescent="0.2">
      <c r="B255" s="87" t="s">
        <v>152</v>
      </c>
    </row>
    <row r="256" spans="2:17" s="82" customFormat="1" x14ac:dyDescent="0.2">
      <c r="B256" s="82" t="s">
        <v>264</v>
      </c>
      <c r="D256" s="82" t="s">
        <v>92</v>
      </c>
      <c r="F256" s="77">
        <f>SUM(H256:M256)</f>
        <v>267983186.59538919</v>
      </c>
      <c r="H256" s="81">
        <f>SUM(H238:H239,H242:H243,H247,H250:H253)</f>
        <v>6985264</v>
      </c>
      <c r="I256" s="81">
        <f t="shared" ref="I256:K256" si="32">SUM(I238:I239,I242:I243,I247,I250:I253)</f>
        <v>101694716.57557337</v>
      </c>
      <c r="J256" s="81">
        <f t="shared" si="32"/>
        <v>76229768.175603509</v>
      </c>
      <c r="K256" s="81">
        <f t="shared" si="32"/>
        <v>2544685.8400000003</v>
      </c>
      <c r="L256" s="39">
        <f>SUM(L238:L239,L242:L243,L247,L250:L253)+SUM(O238:O239,O242:O243,O247,O250:O253)</f>
        <v>75323852.599226594</v>
      </c>
      <c r="M256" s="81">
        <f>SUM(M238:M239,M242:M243,M247,M250:M253)</f>
        <v>5204899.4049857026</v>
      </c>
      <c r="O256" s="4"/>
      <c r="Q256" s="161" t="s">
        <v>792</v>
      </c>
    </row>
    <row r="257" spans="2:17" s="133" customFormat="1" x14ac:dyDescent="0.2">
      <c r="B257" s="133" t="s">
        <v>893</v>
      </c>
      <c r="D257" s="133" t="s">
        <v>92</v>
      </c>
      <c r="F257" s="77">
        <f>SUM(H257:M257)</f>
        <v>324659.82</v>
      </c>
      <c r="H257" s="81">
        <f>SUM(H244:H246)</f>
        <v>67838.039999999994</v>
      </c>
      <c r="I257" s="81">
        <f t="shared" ref="I257:M257" si="33">SUM(I244:I246)</f>
        <v>0</v>
      </c>
      <c r="J257" s="81">
        <f t="shared" si="33"/>
        <v>256821.78</v>
      </c>
      <c r="K257" s="81">
        <f t="shared" si="33"/>
        <v>0</v>
      </c>
      <c r="L257" s="39">
        <f>SUM(L244:L246)+SUM(O244:O246)</f>
        <v>0</v>
      </c>
      <c r="M257" s="81">
        <f t="shared" si="33"/>
        <v>0</v>
      </c>
      <c r="O257" s="4"/>
      <c r="Q257" s="161"/>
    </row>
    <row r="258" spans="2:17" s="82" customFormat="1" x14ac:dyDescent="0.2"/>
    <row r="259" spans="2:17" s="73" customFormat="1" x14ac:dyDescent="0.2">
      <c r="B259" s="73" t="s">
        <v>259</v>
      </c>
    </row>
    <row r="260" spans="2:17" s="82" customFormat="1" x14ac:dyDescent="0.2"/>
    <row r="261" spans="2:17" s="82" customFormat="1" ht="15" x14ac:dyDescent="0.25">
      <c r="B261" s="89" t="s">
        <v>220</v>
      </c>
    </row>
    <row r="262" spans="2:17" s="82" customFormat="1" x14ac:dyDescent="0.2">
      <c r="B262" s="84" t="s">
        <v>150</v>
      </c>
    </row>
    <row r="263" spans="2:17" s="82" customFormat="1" x14ac:dyDescent="0.2">
      <c r="B263" s="87" t="s">
        <v>78</v>
      </c>
    </row>
    <row r="264" spans="2:17" s="82" customFormat="1" x14ac:dyDescent="0.2">
      <c r="B264" s="82" t="s">
        <v>79</v>
      </c>
      <c r="D264" s="82" t="s">
        <v>93</v>
      </c>
      <c r="F264" s="77">
        <f>SUM(H264:M264,O264)</f>
        <v>0</v>
      </c>
      <c r="H264" s="76">
        <f>'Input operationele kosten -TD'!H111</f>
        <v>0</v>
      </c>
      <c r="I264" s="76">
        <f>'Input operationele kosten -TD'!I111</f>
        <v>0</v>
      </c>
      <c r="J264" s="76">
        <f>'Input operationele kosten -TD'!J111</f>
        <v>0</v>
      </c>
      <c r="K264" s="76">
        <f>'Input operationele kosten -TD'!K111</f>
        <v>0</v>
      </c>
      <c r="L264" s="76">
        <f>'Input operationele kosten -TD'!L111</f>
        <v>0</v>
      </c>
      <c r="M264" s="76">
        <f>'Input operationele kosten -TD'!M111</f>
        <v>0</v>
      </c>
      <c r="O264" s="76">
        <f>'Input operationele kosten -TD'!O111</f>
        <v>0</v>
      </c>
    </row>
    <row r="265" spans="2:17" s="82" customFormat="1" x14ac:dyDescent="0.2">
      <c r="B265" s="85" t="s">
        <v>80</v>
      </c>
      <c r="D265" s="82" t="s">
        <v>93</v>
      </c>
      <c r="F265" s="77">
        <f>SUM(H265:M265,O265)</f>
        <v>1050521.9899999998</v>
      </c>
      <c r="H265" s="76">
        <f>'Input operationele kosten -TD'!H112</f>
        <v>0</v>
      </c>
      <c r="I265" s="76">
        <f>'Input operationele kosten -TD'!I112</f>
        <v>0</v>
      </c>
      <c r="J265" s="76">
        <f>'Input operationele kosten -TD'!J112</f>
        <v>779510.35</v>
      </c>
      <c r="K265" s="76">
        <f>'Input operationele kosten -TD'!K112</f>
        <v>0</v>
      </c>
      <c r="L265" s="76">
        <f>'Input operationele kosten -TD'!L112</f>
        <v>271011.6399999999</v>
      </c>
      <c r="M265" s="76">
        <f>'Input operationele kosten -TD'!M112</f>
        <v>0</v>
      </c>
      <c r="O265" s="76">
        <f>'Input operationele kosten -TD'!O112</f>
        <v>0</v>
      </c>
    </row>
    <row r="266" spans="2:17" s="82" customFormat="1" x14ac:dyDescent="0.2"/>
    <row r="267" spans="2:17" s="82" customFormat="1" x14ac:dyDescent="0.2">
      <c r="B267" s="87" t="s">
        <v>81</v>
      </c>
    </row>
    <row r="268" spans="2:17" s="82" customFormat="1" x14ac:dyDescent="0.2">
      <c r="B268" s="82" t="s">
        <v>82</v>
      </c>
      <c r="D268" s="82" t="s">
        <v>93</v>
      </c>
      <c r="F268" s="77">
        <f>SUM(H268:M268,O268)</f>
        <v>295625384.91237205</v>
      </c>
      <c r="H268" s="76">
        <f>'Input operationele kosten -TD'!H115</f>
        <v>7614448</v>
      </c>
      <c r="I268" s="76">
        <f>'Input operationele kosten -TD'!I115</f>
        <v>121952778.54269563</v>
      </c>
      <c r="J268" s="76">
        <f>'Input operationele kosten -TD'!J115</f>
        <v>76704589.943322107</v>
      </c>
      <c r="K268" s="76">
        <f>'Input operationele kosten -TD'!K115</f>
        <v>2352273.94</v>
      </c>
      <c r="L268" s="76">
        <f>'Input operationele kosten -TD'!L115</f>
        <v>71513760.218066096</v>
      </c>
      <c r="M268" s="76">
        <f>'Input operationele kosten -TD'!M115</f>
        <v>5736451.3961601648</v>
      </c>
      <c r="O268" s="76">
        <f>'Input operationele kosten -TD'!O115</f>
        <v>9751082.8721280266</v>
      </c>
    </row>
    <row r="269" spans="2:17" s="82" customFormat="1" x14ac:dyDescent="0.2">
      <c r="B269" s="82" t="s">
        <v>89</v>
      </c>
      <c r="D269" s="82" t="s">
        <v>93</v>
      </c>
      <c r="F269" s="77">
        <f>SUM(H269:M269,O269)</f>
        <v>781887.02526492544</v>
      </c>
      <c r="H269" s="76">
        <f>'Input operationele kosten -TD'!H116</f>
        <v>12225</v>
      </c>
      <c r="I269" s="76">
        <f>'Input operationele kosten -TD'!I116</f>
        <v>168409.94927957584</v>
      </c>
      <c r="J269" s="76">
        <f>'Input operationele kosten -TD'!J116</f>
        <v>220126.41390991225</v>
      </c>
      <c r="K269" s="76">
        <f>'Input operationele kosten -TD'!K116</f>
        <v>19417.47</v>
      </c>
      <c r="L269" s="76">
        <f>'Input operationele kosten -TD'!L116</f>
        <v>314835.04886970064</v>
      </c>
      <c r="M269" s="76">
        <f>'Input operationele kosten -TD'!M116</f>
        <v>15108.763205736783</v>
      </c>
      <c r="O269" s="76">
        <f>'Input operationele kosten -TD'!O116</f>
        <v>31764.38</v>
      </c>
    </row>
    <row r="270" spans="2:17" s="133" customFormat="1" x14ac:dyDescent="0.2">
      <c r="B270" s="133" t="s">
        <v>865</v>
      </c>
      <c r="D270" s="133" t="s">
        <v>93</v>
      </c>
      <c r="F270" s="77">
        <f t="shared" ref="F270:F272" si="34">SUM(H270:M270,O270)</f>
        <v>527106.11</v>
      </c>
      <c r="H270" s="76">
        <f>'Input operationele kosten -TD'!H117</f>
        <v>31952.7</v>
      </c>
      <c r="I270" s="76">
        <f>'Input operationele kosten -TD'!I117</f>
        <v>0</v>
      </c>
      <c r="J270" s="76">
        <f>'Input operationele kosten -TD'!J117</f>
        <v>495153.41</v>
      </c>
      <c r="K270" s="76">
        <f>'Input operationele kosten -TD'!K117</f>
        <v>0</v>
      </c>
      <c r="L270" s="76">
        <f>'Input operationele kosten -TD'!L117</f>
        <v>0</v>
      </c>
      <c r="M270" s="76">
        <f>'Input operationele kosten -TD'!M117</f>
        <v>0</v>
      </c>
      <c r="O270" s="76">
        <f>'Input operationele kosten -TD'!O117</f>
        <v>0</v>
      </c>
    </row>
    <row r="271" spans="2:17" s="133" customFormat="1" x14ac:dyDescent="0.2">
      <c r="B271" s="133" t="s">
        <v>867</v>
      </c>
      <c r="D271" s="133" t="s">
        <v>93</v>
      </c>
      <c r="F271" s="77">
        <f t="shared" si="34"/>
        <v>93497.22</v>
      </c>
      <c r="H271" s="76">
        <f>'Input operationele kosten -TD'!H118</f>
        <v>0</v>
      </c>
      <c r="I271" s="76">
        <f>'Input operationele kosten -TD'!I118</f>
        <v>0</v>
      </c>
      <c r="J271" s="76">
        <f>'Input operationele kosten -TD'!J118</f>
        <v>93497.22</v>
      </c>
      <c r="K271" s="76">
        <f>'Input operationele kosten -TD'!K118</f>
        <v>0</v>
      </c>
      <c r="L271" s="76">
        <f>'Input operationele kosten -TD'!L118</f>
        <v>0</v>
      </c>
      <c r="M271" s="76">
        <f>'Input operationele kosten -TD'!M118</f>
        <v>0</v>
      </c>
      <c r="O271" s="76">
        <f>'Input operationele kosten -TD'!O118</f>
        <v>0</v>
      </c>
    </row>
    <row r="272" spans="2:17" s="133" customFormat="1" x14ac:dyDescent="0.2">
      <c r="B272" s="133" t="s">
        <v>866</v>
      </c>
      <c r="D272" s="133" t="s">
        <v>93</v>
      </c>
      <c r="F272" s="77">
        <f t="shared" si="34"/>
        <v>0</v>
      </c>
      <c r="H272" s="76">
        <f>'Input operationele kosten -TD'!H119</f>
        <v>0</v>
      </c>
      <c r="I272" s="76">
        <f>'Input operationele kosten -TD'!I119</f>
        <v>0</v>
      </c>
      <c r="J272" s="76">
        <f>'Input operationele kosten -TD'!J119</f>
        <v>0</v>
      </c>
      <c r="K272" s="76">
        <f>'Input operationele kosten -TD'!K119</f>
        <v>0</v>
      </c>
      <c r="L272" s="76">
        <f>'Input operationele kosten -TD'!L119</f>
        <v>0</v>
      </c>
      <c r="M272" s="76">
        <f>'Input operationele kosten -TD'!M119</f>
        <v>0</v>
      </c>
      <c r="O272" s="76">
        <f>'Input operationele kosten -TD'!O119</f>
        <v>0</v>
      </c>
    </row>
    <row r="273" spans="2:15" s="82" customFormat="1" x14ac:dyDescent="0.2">
      <c r="B273" s="85" t="s">
        <v>83</v>
      </c>
      <c r="D273" s="82" t="s">
        <v>93</v>
      </c>
      <c r="F273" s="77">
        <f>SUM(H273:M273,O273)</f>
        <v>541968.35</v>
      </c>
      <c r="H273" s="76">
        <f>'Input operationele kosten -TD'!H120</f>
        <v>0</v>
      </c>
      <c r="I273" s="76">
        <f>'Input operationele kosten -TD'!I120</f>
        <v>0</v>
      </c>
      <c r="J273" s="76">
        <f>'Input operationele kosten -TD'!J120</f>
        <v>0</v>
      </c>
      <c r="K273" s="76">
        <f>'Input operationele kosten -TD'!K120</f>
        <v>541968.35</v>
      </c>
      <c r="L273" s="76">
        <f>'Input operationele kosten -TD'!L120</f>
        <v>0</v>
      </c>
      <c r="M273" s="76">
        <f>'Input operationele kosten -TD'!M120</f>
        <v>0</v>
      </c>
      <c r="O273" s="76">
        <f>'Input operationele kosten -TD'!O120</f>
        <v>0</v>
      </c>
    </row>
    <row r="274" spans="2:15" s="82" customFormat="1" x14ac:dyDescent="0.2"/>
    <row r="275" spans="2:15" s="82" customFormat="1" x14ac:dyDescent="0.2">
      <c r="B275" s="87" t="s">
        <v>84</v>
      </c>
    </row>
    <row r="276" spans="2:15" s="82" customFormat="1" x14ac:dyDescent="0.2">
      <c r="B276" s="82" t="s">
        <v>85</v>
      </c>
      <c r="D276" s="82" t="s">
        <v>93</v>
      </c>
      <c r="F276" s="77">
        <f>SUM(H276:M276,O276)</f>
        <v>677877.0270364501</v>
      </c>
      <c r="H276" s="76">
        <f>'Input operationele kosten -TD'!H123</f>
        <v>0</v>
      </c>
      <c r="I276" s="76">
        <f>'Input operationele kosten -TD'!I123</f>
        <v>237186.55853560357</v>
      </c>
      <c r="J276" s="76">
        <f>'Input operationele kosten -TD'!J123</f>
        <v>298943.11114529439</v>
      </c>
      <c r="K276" s="76">
        <f>'Input operationele kosten -TD'!K123</f>
        <v>0</v>
      </c>
      <c r="L276" s="76">
        <f>'Input operationele kosten -TD'!L123</f>
        <v>141747.3573555522</v>
      </c>
      <c r="M276" s="76">
        <f>'Input operationele kosten -TD'!M123</f>
        <v>0</v>
      </c>
      <c r="O276" s="76">
        <f>'Input operationele kosten -TD'!O123</f>
        <v>0</v>
      </c>
    </row>
    <row r="277" spans="2:15" s="82" customFormat="1" x14ac:dyDescent="0.2">
      <c r="B277" s="82" t="s">
        <v>86</v>
      </c>
      <c r="D277" s="82" t="s">
        <v>93</v>
      </c>
      <c r="F277" s="77">
        <f>SUM(H277:M277,O277)</f>
        <v>129011.27252828784</v>
      </c>
      <c r="H277" s="76">
        <f>'Input operationele kosten -TD'!H124</f>
        <v>0</v>
      </c>
      <c r="I277" s="76">
        <f>'Input operationele kosten -TD'!I124</f>
        <v>2058.963205678855</v>
      </c>
      <c r="J277" s="76">
        <f>'Input operationele kosten -TD'!J124</f>
        <v>0</v>
      </c>
      <c r="K277" s="76">
        <f>'Input operationele kosten -TD'!K124</f>
        <v>100.02</v>
      </c>
      <c r="L277" s="76">
        <f>'Input operationele kosten -TD'!L124</f>
        <v>126852.28932260898</v>
      </c>
      <c r="M277" s="76">
        <f>'Input operationele kosten -TD'!M124</f>
        <v>0</v>
      </c>
      <c r="O277" s="76">
        <f>'Input operationele kosten -TD'!O124</f>
        <v>0</v>
      </c>
    </row>
    <row r="278" spans="2:15" s="82" customFormat="1" x14ac:dyDescent="0.2">
      <c r="B278" s="82" t="s">
        <v>87</v>
      </c>
      <c r="D278" s="82" t="s">
        <v>93</v>
      </c>
      <c r="F278" s="77">
        <f>SUM(H278:M278,O278)</f>
        <v>143935.94604947942</v>
      </c>
      <c r="H278" s="76">
        <f>'Input operationele kosten -TD'!H125</f>
        <v>76</v>
      </c>
      <c r="I278" s="76">
        <f>'Input operationele kosten -TD'!I125</f>
        <v>28881.850478215772</v>
      </c>
      <c r="J278" s="76">
        <f>'Input operationele kosten -TD'!J125</f>
        <v>42379.445840008688</v>
      </c>
      <c r="K278" s="76">
        <f>'Input operationele kosten -TD'!K125</f>
        <v>1557.1000000000001</v>
      </c>
      <c r="L278" s="76">
        <f>'Input operationele kosten -TD'!L125</f>
        <v>44489.680120812482</v>
      </c>
      <c r="M278" s="76">
        <f>'Input operationele kosten -TD'!M125</f>
        <v>11303.618304241831</v>
      </c>
      <c r="O278" s="76">
        <f>'Input operationele kosten -TD'!O125</f>
        <v>15248.251306200649</v>
      </c>
    </row>
    <row r="279" spans="2:15" s="82" customFormat="1" x14ac:dyDescent="0.2">
      <c r="B279" s="85" t="s">
        <v>88</v>
      </c>
      <c r="D279" s="82" t="s">
        <v>93</v>
      </c>
      <c r="F279" s="77">
        <f>SUM(H279:M279,O279)</f>
        <v>3478973.1180474209</v>
      </c>
      <c r="H279" s="76">
        <f>'Input operationele kosten -TD'!H126</f>
        <v>0</v>
      </c>
      <c r="I279" s="76">
        <f>'Input operationele kosten -TD'!I126</f>
        <v>542773.55532653152</v>
      </c>
      <c r="J279" s="76">
        <f>'Input operationele kosten -TD'!J126</f>
        <v>2725900.1618352225</v>
      </c>
      <c r="K279" s="76">
        <f>'Input operationele kosten -TD'!K126</f>
        <v>0</v>
      </c>
      <c r="L279" s="76">
        <f>'Input operationele kosten -TD'!L126</f>
        <v>210299.40088566669</v>
      </c>
      <c r="M279" s="76">
        <f>'Input operationele kosten -TD'!M126</f>
        <v>0</v>
      </c>
      <c r="O279" s="76">
        <f>'Input operationele kosten -TD'!O126</f>
        <v>0</v>
      </c>
    </row>
    <row r="280" spans="2:15" s="82" customFormat="1" x14ac:dyDescent="0.2"/>
    <row r="281" spans="2:15" s="82" customFormat="1" x14ac:dyDescent="0.2">
      <c r="B281" s="87" t="s">
        <v>151</v>
      </c>
    </row>
    <row r="282" spans="2:15" s="82" customFormat="1" x14ac:dyDescent="0.2">
      <c r="B282" s="87" t="s">
        <v>103</v>
      </c>
    </row>
    <row r="283" spans="2:15" s="82" customFormat="1" x14ac:dyDescent="0.2">
      <c r="B283" s="82" t="s">
        <v>102</v>
      </c>
      <c r="D283" s="82" t="s">
        <v>93</v>
      </c>
      <c r="F283" s="77">
        <f>SUM(H283:M283,O283)</f>
        <v>4956035.5386233525</v>
      </c>
      <c r="H283" s="76">
        <f>'Input Ov. opbrengsten-TD'!H266</f>
        <v>84614.16</v>
      </c>
      <c r="I283" s="76">
        <f>'Input Ov. opbrengsten-TD'!I266</f>
        <v>939122.76171172922</v>
      </c>
      <c r="J283" s="76">
        <f>'Input Ov. opbrengsten-TD'!J266</f>
        <v>1053141.5117386996</v>
      </c>
      <c r="K283" s="76">
        <f>'Input Ov. opbrengsten-TD'!K266</f>
        <v>0</v>
      </c>
      <c r="L283" s="76">
        <f>'Input Ov. opbrengsten-TD'!L266</f>
        <v>2879157.1051729238</v>
      </c>
      <c r="M283" s="76">
        <f>'Input Ov. opbrengsten-TD'!M266</f>
        <v>0</v>
      </c>
      <c r="O283" s="76">
        <f>'Input Ov. opbrengsten-TD'!O266</f>
        <v>0</v>
      </c>
    </row>
    <row r="284" spans="2:15" s="82" customFormat="1" x14ac:dyDescent="0.2"/>
    <row r="285" spans="2:15" s="82" customFormat="1" x14ac:dyDescent="0.2">
      <c r="B285" s="87" t="s">
        <v>105</v>
      </c>
    </row>
    <row r="286" spans="2:15" s="82" customFormat="1" x14ac:dyDescent="0.2">
      <c r="B286" s="82" t="s">
        <v>102</v>
      </c>
      <c r="D286" s="82" t="s">
        <v>93</v>
      </c>
      <c r="F286" s="77">
        <f>SUM(H286:M286,O286)</f>
        <v>5025290.7372005498</v>
      </c>
      <c r="H286" s="76">
        <f>'Input Ov. opbrengsten-TD'!H281</f>
        <v>16607.379999999997</v>
      </c>
      <c r="I286" s="76">
        <f>'Input Ov. opbrengsten-TD'!I281</f>
        <v>788878.84200248832</v>
      </c>
      <c r="J286" s="76">
        <f>'Input Ov. opbrengsten-TD'!J281</f>
        <v>2664240.3010188192</v>
      </c>
      <c r="K286" s="76">
        <f>'Input Ov. opbrengsten-TD'!K281</f>
        <v>81587.289999999994</v>
      </c>
      <c r="L286" s="76">
        <f>'Input Ov. opbrengsten-TD'!L281</f>
        <v>1401349.7419105568</v>
      </c>
      <c r="M286" s="76">
        <f>'Input Ov. opbrengsten-TD'!M281</f>
        <v>38058.69518410357</v>
      </c>
      <c r="O286" s="76">
        <f>'Input Ov. opbrengsten-TD'!O281</f>
        <v>34568.487084582848</v>
      </c>
    </row>
    <row r="287" spans="2:15" s="82" customFormat="1" x14ac:dyDescent="0.2"/>
    <row r="288" spans="2:15" s="82" customFormat="1" x14ac:dyDescent="0.2">
      <c r="B288" s="87" t="s">
        <v>113</v>
      </c>
    </row>
    <row r="289" spans="2:17" s="82" customFormat="1" x14ac:dyDescent="0.2">
      <c r="B289" s="82" t="s">
        <v>114</v>
      </c>
      <c r="D289" s="82" t="s">
        <v>93</v>
      </c>
      <c r="F289" s="77">
        <f>SUM(H289:M289,O289)</f>
        <v>370040.37633615232</v>
      </c>
      <c r="H289" s="76">
        <f>'Input Ov. opbrengsten-TD'!H287</f>
        <v>0</v>
      </c>
      <c r="I289" s="76">
        <f>'Input Ov. opbrengsten-TD'!I287</f>
        <v>106459.13000000048</v>
      </c>
      <c r="J289" s="76">
        <f>'Input Ov. opbrengsten-TD'!J287</f>
        <v>111990.89633615169</v>
      </c>
      <c r="K289" s="76">
        <f>'Input Ov. opbrengsten-TD'!K287</f>
        <v>56.71</v>
      </c>
      <c r="L289" s="76">
        <f>'Input Ov. opbrengsten-TD'!L287</f>
        <v>151533.64000000019</v>
      </c>
      <c r="M289" s="76">
        <f>'Input Ov. opbrengsten-TD'!M287</f>
        <v>0</v>
      </c>
      <c r="O289" s="76">
        <f>'Input Ov. opbrengsten-TD'!O287</f>
        <v>0</v>
      </c>
    </row>
    <row r="290" spans="2:17" s="82" customFormat="1" x14ac:dyDescent="0.2"/>
    <row r="291" spans="2:17" s="82" customFormat="1" ht="15" x14ac:dyDescent="0.25">
      <c r="B291" s="89" t="s">
        <v>239</v>
      </c>
      <c r="F291" s="85"/>
    </row>
    <row r="292" spans="2:17" s="82" customFormat="1" x14ac:dyDescent="0.2">
      <c r="B292" s="87" t="s">
        <v>78</v>
      </c>
    </row>
    <row r="293" spans="2:17" s="82" customFormat="1" x14ac:dyDescent="0.2">
      <c r="B293" s="82" t="s">
        <v>79</v>
      </c>
      <c r="D293" s="82" t="s">
        <v>93</v>
      </c>
      <c r="F293" s="77">
        <f>SUM(H293:M293,O293)</f>
        <v>0</v>
      </c>
      <c r="H293" s="76">
        <f>H264</f>
        <v>0</v>
      </c>
      <c r="I293" s="76">
        <f t="shared" ref="I293:M293" si="35">I264</f>
        <v>0</v>
      </c>
      <c r="J293" s="76">
        <f t="shared" si="35"/>
        <v>0</v>
      </c>
      <c r="K293" s="76">
        <f t="shared" si="35"/>
        <v>0</v>
      </c>
      <c r="L293" s="76">
        <f t="shared" si="35"/>
        <v>0</v>
      </c>
      <c r="M293" s="76">
        <f t="shared" si="35"/>
        <v>0</v>
      </c>
      <c r="N293" s="133"/>
      <c r="O293" s="76">
        <f>O264</f>
        <v>0</v>
      </c>
      <c r="Q293" s="8" t="s">
        <v>791</v>
      </c>
    </row>
    <row r="294" spans="2:17" s="82" customFormat="1" x14ac:dyDescent="0.2">
      <c r="B294" s="82" t="s">
        <v>80</v>
      </c>
      <c r="D294" s="82" t="s">
        <v>93</v>
      </c>
      <c r="F294" s="77">
        <f>SUM(H294:M294,O294)</f>
        <v>1050521.9899999998</v>
      </c>
      <c r="H294" s="76">
        <f>H265</f>
        <v>0</v>
      </c>
      <c r="I294" s="76">
        <f t="shared" ref="I294:M294" si="36">I265</f>
        <v>0</v>
      </c>
      <c r="J294" s="76">
        <f t="shared" si="36"/>
        <v>779510.35</v>
      </c>
      <c r="K294" s="76">
        <f t="shared" si="36"/>
        <v>0</v>
      </c>
      <c r="L294" s="76">
        <f t="shared" si="36"/>
        <v>271011.6399999999</v>
      </c>
      <c r="M294" s="76">
        <f t="shared" si="36"/>
        <v>0</v>
      </c>
      <c r="N294" s="133"/>
      <c r="O294" s="76">
        <f>O265</f>
        <v>0</v>
      </c>
    </row>
    <row r="295" spans="2:17" s="82" customFormat="1" x14ac:dyDescent="0.2">
      <c r="H295" s="133"/>
      <c r="I295" s="133"/>
      <c r="J295" s="133"/>
      <c r="K295" s="133"/>
      <c r="L295" s="133"/>
      <c r="M295" s="133"/>
      <c r="N295" s="133"/>
      <c r="O295" s="133"/>
    </row>
    <row r="296" spans="2:17" s="82" customFormat="1" x14ac:dyDescent="0.2">
      <c r="B296" s="87" t="s">
        <v>81</v>
      </c>
      <c r="H296" s="133"/>
      <c r="I296" s="133"/>
      <c r="J296" s="133"/>
      <c r="K296" s="133"/>
      <c r="L296" s="133"/>
      <c r="M296" s="133"/>
      <c r="N296" s="133"/>
      <c r="O296" s="133"/>
    </row>
    <row r="297" spans="2:17" s="82" customFormat="1" x14ac:dyDescent="0.2">
      <c r="B297" s="82" t="s">
        <v>82</v>
      </c>
      <c r="D297" s="82" t="s">
        <v>93</v>
      </c>
      <c r="F297" s="77">
        <f>SUM(H297:M297,O297)</f>
        <v>285274018.26021194</v>
      </c>
      <c r="H297" s="77">
        <f t="shared" ref="H297:M297" si="37">H268-(H283+H286+H289)</f>
        <v>7513226.46</v>
      </c>
      <c r="I297" s="77">
        <f t="shared" si="37"/>
        <v>120118317.8089814</v>
      </c>
      <c r="J297" s="77">
        <f t="shared" si="37"/>
        <v>72875217.234228432</v>
      </c>
      <c r="K297" s="77">
        <f t="shared" si="37"/>
        <v>2270629.94</v>
      </c>
      <c r="L297" s="77">
        <f t="shared" si="37"/>
        <v>67081719.730982617</v>
      </c>
      <c r="M297" s="77">
        <f t="shared" si="37"/>
        <v>5698392.7009760616</v>
      </c>
      <c r="N297" s="133"/>
      <c r="O297" s="77">
        <f>O268-(O283+O286+O289)</f>
        <v>9716514.3850434441</v>
      </c>
    </row>
    <row r="298" spans="2:17" s="82" customFormat="1" x14ac:dyDescent="0.2">
      <c r="B298" s="82" t="s">
        <v>89</v>
      </c>
      <c r="D298" s="82" t="s">
        <v>93</v>
      </c>
      <c r="F298" s="77">
        <f>SUM(H298:M298,O298)</f>
        <v>781887.02526492544</v>
      </c>
      <c r="H298" s="76">
        <f>H269</f>
        <v>12225</v>
      </c>
      <c r="I298" s="76">
        <f t="shared" ref="I298:M298" si="38">I269</f>
        <v>168409.94927957584</v>
      </c>
      <c r="J298" s="76">
        <f t="shared" si="38"/>
        <v>220126.41390991225</v>
      </c>
      <c r="K298" s="76">
        <f t="shared" si="38"/>
        <v>19417.47</v>
      </c>
      <c r="L298" s="76">
        <f t="shared" si="38"/>
        <v>314835.04886970064</v>
      </c>
      <c r="M298" s="76">
        <f t="shared" si="38"/>
        <v>15108.763205736783</v>
      </c>
      <c r="N298" s="133"/>
      <c r="O298" s="76">
        <f>O269</f>
        <v>31764.38</v>
      </c>
    </row>
    <row r="299" spans="2:17" s="133" customFormat="1" x14ac:dyDescent="0.2">
      <c r="B299" s="133" t="s">
        <v>865</v>
      </c>
      <c r="D299" s="133" t="s">
        <v>93</v>
      </c>
      <c r="F299" s="77">
        <f t="shared" ref="F299:F301" si="39">SUM(H299:M299,O299)</f>
        <v>527106.11</v>
      </c>
      <c r="H299" s="76">
        <f t="shared" ref="H299:M299" si="40">H270</f>
        <v>31952.7</v>
      </c>
      <c r="I299" s="76">
        <f t="shared" si="40"/>
        <v>0</v>
      </c>
      <c r="J299" s="76">
        <f t="shared" si="40"/>
        <v>495153.41</v>
      </c>
      <c r="K299" s="76">
        <f t="shared" si="40"/>
        <v>0</v>
      </c>
      <c r="L299" s="76">
        <f t="shared" si="40"/>
        <v>0</v>
      </c>
      <c r="M299" s="76">
        <f t="shared" si="40"/>
        <v>0</v>
      </c>
      <c r="O299" s="76">
        <f t="shared" ref="O299:O301" si="41">O270</f>
        <v>0</v>
      </c>
    </row>
    <row r="300" spans="2:17" s="133" customFormat="1" x14ac:dyDescent="0.2">
      <c r="B300" s="133" t="s">
        <v>867</v>
      </c>
      <c r="D300" s="133" t="s">
        <v>93</v>
      </c>
      <c r="F300" s="77">
        <f t="shared" si="39"/>
        <v>93497.22</v>
      </c>
      <c r="H300" s="76">
        <f t="shared" ref="H300:M300" si="42">H271</f>
        <v>0</v>
      </c>
      <c r="I300" s="76">
        <f t="shared" si="42"/>
        <v>0</v>
      </c>
      <c r="J300" s="76">
        <f t="shared" si="42"/>
        <v>93497.22</v>
      </c>
      <c r="K300" s="76">
        <f t="shared" si="42"/>
        <v>0</v>
      </c>
      <c r="L300" s="76">
        <f t="shared" si="42"/>
        <v>0</v>
      </c>
      <c r="M300" s="76">
        <f t="shared" si="42"/>
        <v>0</v>
      </c>
      <c r="O300" s="76">
        <f t="shared" si="41"/>
        <v>0</v>
      </c>
    </row>
    <row r="301" spans="2:17" s="133" customFormat="1" x14ac:dyDescent="0.2">
      <c r="B301" s="133" t="s">
        <v>866</v>
      </c>
      <c r="D301" s="133" t="s">
        <v>93</v>
      </c>
      <c r="F301" s="77">
        <f t="shared" si="39"/>
        <v>0</v>
      </c>
      <c r="H301" s="76">
        <f t="shared" ref="H301:M301" si="43">H272</f>
        <v>0</v>
      </c>
      <c r="I301" s="76">
        <f t="shared" si="43"/>
        <v>0</v>
      </c>
      <c r="J301" s="76">
        <f t="shared" si="43"/>
        <v>0</v>
      </c>
      <c r="K301" s="76">
        <f t="shared" si="43"/>
        <v>0</v>
      </c>
      <c r="L301" s="76">
        <f t="shared" si="43"/>
        <v>0</v>
      </c>
      <c r="M301" s="76">
        <f t="shared" si="43"/>
        <v>0</v>
      </c>
      <c r="O301" s="76">
        <f t="shared" si="41"/>
        <v>0</v>
      </c>
    </row>
    <row r="302" spans="2:17" s="82" customFormat="1" x14ac:dyDescent="0.2">
      <c r="B302" s="82" t="s">
        <v>83</v>
      </c>
      <c r="D302" s="82" t="s">
        <v>93</v>
      </c>
      <c r="F302" s="77">
        <f>SUM(H302:M302,O302)</f>
        <v>541968.35</v>
      </c>
      <c r="H302" s="76">
        <f>H273</f>
        <v>0</v>
      </c>
      <c r="I302" s="76">
        <f t="shared" ref="I302:M302" si="44">I273</f>
        <v>0</v>
      </c>
      <c r="J302" s="76">
        <f t="shared" si="44"/>
        <v>0</v>
      </c>
      <c r="K302" s="76">
        <f t="shared" si="44"/>
        <v>541968.35</v>
      </c>
      <c r="L302" s="76">
        <f t="shared" si="44"/>
        <v>0</v>
      </c>
      <c r="M302" s="76">
        <f t="shared" si="44"/>
        <v>0</v>
      </c>
      <c r="N302" s="133"/>
      <c r="O302" s="76">
        <f t="shared" ref="O302" si="45">O273</f>
        <v>0</v>
      </c>
    </row>
    <row r="303" spans="2:17" s="82" customFormat="1" x14ac:dyDescent="0.2">
      <c r="H303" s="133"/>
      <c r="I303" s="133"/>
      <c r="J303" s="133"/>
      <c r="K303" s="133"/>
      <c r="L303" s="133"/>
      <c r="M303" s="133"/>
      <c r="N303" s="133"/>
      <c r="O303" s="133"/>
    </row>
    <row r="304" spans="2:17" s="82" customFormat="1" x14ac:dyDescent="0.2">
      <c r="B304" s="87" t="s">
        <v>84</v>
      </c>
      <c r="H304" s="133"/>
      <c r="I304" s="133"/>
      <c r="J304" s="133"/>
      <c r="K304" s="133"/>
      <c r="L304" s="133"/>
      <c r="M304" s="133"/>
      <c r="N304" s="133"/>
      <c r="O304" s="133"/>
    </row>
    <row r="305" spans="2:17" s="82" customFormat="1" x14ac:dyDescent="0.2">
      <c r="B305" s="82" t="s">
        <v>85</v>
      </c>
      <c r="D305" s="82" t="s">
        <v>93</v>
      </c>
      <c r="F305" s="77">
        <f>SUM(H305:M305,O305)</f>
        <v>677877.0270364501</v>
      </c>
      <c r="H305" s="76">
        <f>H276</f>
        <v>0</v>
      </c>
      <c r="I305" s="76">
        <f t="shared" ref="I305:M305" si="46">I276</f>
        <v>237186.55853560357</v>
      </c>
      <c r="J305" s="76">
        <f t="shared" si="46"/>
        <v>298943.11114529439</v>
      </c>
      <c r="K305" s="76">
        <f t="shared" si="46"/>
        <v>0</v>
      </c>
      <c r="L305" s="76">
        <f t="shared" si="46"/>
        <v>141747.3573555522</v>
      </c>
      <c r="M305" s="76">
        <f t="shared" si="46"/>
        <v>0</v>
      </c>
      <c r="N305" s="133"/>
      <c r="O305" s="76">
        <f>O276</f>
        <v>0</v>
      </c>
    </row>
    <row r="306" spans="2:17" s="82" customFormat="1" x14ac:dyDescent="0.2">
      <c r="B306" s="82" t="s">
        <v>86</v>
      </c>
      <c r="D306" s="82" t="s">
        <v>93</v>
      </c>
      <c r="F306" s="77">
        <f>SUM(H306:M306,O306)</f>
        <v>129011.27252828784</v>
      </c>
      <c r="H306" s="76">
        <f>H277</f>
        <v>0</v>
      </c>
      <c r="I306" s="76">
        <f t="shared" ref="I306:M306" si="47">I277</f>
        <v>2058.963205678855</v>
      </c>
      <c r="J306" s="76">
        <f t="shared" si="47"/>
        <v>0</v>
      </c>
      <c r="K306" s="76">
        <f t="shared" si="47"/>
        <v>100.02</v>
      </c>
      <c r="L306" s="76">
        <f t="shared" si="47"/>
        <v>126852.28932260898</v>
      </c>
      <c r="M306" s="76">
        <f t="shared" si="47"/>
        <v>0</v>
      </c>
      <c r="N306" s="133"/>
      <c r="O306" s="76">
        <f>O277</f>
        <v>0</v>
      </c>
    </row>
    <row r="307" spans="2:17" s="82" customFormat="1" x14ac:dyDescent="0.2">
      <c r="B307" s="82" t="s">
        <v>87</v>
      </c>
      <c r="D307" s="82" t="s">
        <v>93</v>
      </c>
      <c r="F307" s="77">
        <f>SUM(H307:M307,O307)</f>
        <v>143935.94604947942</v>
      </c>
      <c r="H307" s="76">
        <f>H278</f>
        <v>76</v>
      </c>
      <c r="I307" s="76">
        <f t="shared" ref="I307:M307" si="48">I278</f>
        <v>28881.850478215772</v>
      </c>
      <c r="J307" s="76">
        <f t="shared" si="48"/>
        <v>42379.445840008688</v>
      </c>
      <c r="K307" s="76">
        <f t="shared" si="48"/>
        <v>1557.1000000000001</v>
      </c>
      <c r="L307" s="76">
        <f t="shared" si="48"/>
        <v>44489.680120812482</v>
      </c>
      <c r="M307" s="76">
        <f t="shared" si="48"/>
        <v>11303.618304241831</v>
      </c>
      <c r="N307" s="133"/>
      <c r="O307" s="76">
        <f>O278</f>
        <v>15248.251306200649</v>
      </c>
    </row>
    <row r="308" spans="2:17" s="82" customFormat="1" x14ac:dyDescent="0.2">
      <c r="B308" s="82" t="s">
        <v>88</v>
      </c>
      <c r="D308" s="82" t="s">
        <v>93</v>
      </c>
      <c r="F308" s="77">
        <f>SUM(H308:M308,O308)</f>
        <v>3478973.1180474209</v>
      </c>
      <c r="H308" s="76">
        <f>H279</f>
        <v>0</v>
      </c>
      <c r="I308" s="76">
        <f t="shared" ref="I308:M308" si="49">I279</f>
        <v>542773.55532653152</v>
      </c>
      <c r="J308" s="76">
        <f t="shared" si="49"/>
        <v>2725900.1618352225</v>
      </c>
      <c r="K308" s="76">
        <f t="shared" si="49"/>
        <v>0</v>
      </c>
      <c r="L308" s="76">
        <f t="shared" si="49"/>
        <v>210299.40088566669</v>
      </c>
      <c r="M308" s="76">
        <f t="shared" si="49"/>
        <v>0</v>
      </c>
      <c r="N308" s="133"/>
      <c r="O308" s="76">
        <f>O279</f>
        <v>0</v>
      </c>
    </row>
    <row r="309" spans="2:17" s="82" customFormat="1" x14ac:dyDescent="0.2"/>
    <row r="310" spans="2:17" s="82" customFormat="1" x14ac:dyDescent="0.2">
      <c r="B310" s="87" t="s">
        <v>152</v>
      </c>
    </row>
    <row r="311" spans="2:17" s="82" customFormat="1" x14ac:dyDescent="0.2">
      <c r="B311" s="82" t="s">
        <v>265</v>
      </c>
      <c r="D311" s="82" t="s">
        <v>93</v>
      </c>
      <c r="F311" s="77">
        <f>SUM(H311:M311)</f>
        <v>292078192.98913848</v>
      </c>
      <c r="H311" s="81">
        <f>SUM(H293:H294,H297:H298,H302,H305:H308)</f>
        <v>7525527.46</v>
      </c>
      <c r="I311" s="81">
        <f t="shared" ref="I311:M311" si="50">SUM(I293:I294,I297:I298,I302,I305:I308)</f>
        <v>121097628.68580702</v>
      </c>
      <c r="J311" s="81">
        <f t="shared" si="50"/>
        <v>76942076.716958866</v>
      </c>
      <c r="K311" s="81">
        <f t="shared" si="50"/>
        <v>2833672.8800000004</v>
      </c>
      <c r="L311" s="39">
        <f>SUM(L293:L294,L297:L298,L302,L305:L308)+SUM(O293:O294,O297:O298,O302,O305:O308)</f>
        <v>77954482.163886607</v>
      </c>
      <c r="M311" s="81">
        <f t="shared" si="50"/>
        <v>5724805.08248604</v>
      </c>
      <c r="O311" s="4"/>
      <c r="Q311" s="161" t="s">
        <v>792</v>
      </c>
    </row>
    <row r="312" spans="2:17" s="133" customFormat="1" x14ac:dyDescent="0.2">
      <c r="B312" s="133" t="s">
        <v>892</v>
      </c>
      <c r="D312" s="133" t="s">
        <v>93</v>
      </c>
      <c r="F312" s="77">
        <f>SUM(H312:M312)</f>
        <v>620603.32999999996</v>
      </c>
      <c r="H312" s="81">
        <f>SUM(H299:H301)</f>
        <v>31952.7</v>
      </c>
      <c r="I312" s="81">
        <f t="shared" ref="I312:K312" si="51">SUM(I299:I301)</f>
        <v>0</v>
      </c>
      <c r="J312" s="81">
        <f t="shared" si="51"/>
        <v>588650.63</v>
      </c>
      <c r="K312" s="81">
        <f t="shared" si="51"/>
        <v>0</v>
      </c>
      <c r="L312" s="39">
        <f>SUM(L299:L301)+SUM(O299:O301)</f>
        <v>0</v>
      </c>
      <c r="M312" s="81">
        <f>SUM(M299:M301)</f>
        <v>0</v>
      </c>
      <c r="O312" s="4"/>
      <c r="Q312" s="161"/>
    </row>
    <row r="313" spans="2:17" s="82" customFormat="1" x14ac:dyDescent="0.2"/>
  </sheetData>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FFFFCC"/>
  </sheetPr>
  <dimension ref="A2:V260"/>
  <sheetViews>
    <sheetView showGridLines="0" zoomScale="85" zoomScaleNormal="85" workbookViewId="0">
      <pane xSplit="6" ySplit="11" topLeftCell="G12" activePane="bottomRight" state="frozen"/>
      <selection pane="topRight" activeCell="G1" sqref="G1"/>
      <selection pane="bottomLeft" activeCell="A13" sqref="A13"/>
      <selection pane="bottomRight" activeCell="G12" sqref="G12"/>
    </sheetView>
  </sheetViews>
  <sheetFormatPr defaultRowHeight="12.75" x14ac:dyDescent="0.2"/>
  <cols>
    <col min="1" max="1" width="2.7109375" style="82" customWidth="1"/>
    <col min="2" max="2" width="77.85546875" style="6" customWidth="1"/>
    <col min="3" max="3" width="2.7109375" style="82" customWidth="1"/>
    <col min="4" max="4" width="19.140625" style="6" customWidth="1"/>
    <col min="5" max="5" width="2.7109375" style="82" customWidth="1"/>
    <col min="6" max="6" width="16.42578125" style="6" customWidth="1"/>
    <col min="7" max="7" width="2.7109375" style="6" customWidth="1"/>
    <col min="8" max="8" width="19.28515625" style="6" customWidth="1"/>
    <col min="9" max="9" width="2.7109375" style="6" customWidth="1"/>
    <col min="10" max="10" width="12.5703125" style="6" customWidth="1"/>
    <col min="11" max="12" width="14.85546875" style="6" bestFit="1" customWidth="1"/>
    <col min="13" max="13" width="13" style="6" bestFit="1" customWidth="1"/>
    <col min="14" max="14" width="14.85546875" style="6" bestFit="1" customWidth="1"/>
    <col min="15" max="15" width="13" style="6" bestFit="1" customWidth="1"/>
    <col min="16" max="16" width="2.7109375" style="6" customWidth="1"/>
    <col min="17" max="17" width="12.7109375" style="82" customWidth="1"/>
    <col min="18" max="18" width="2.7109375" style="6" customWidth="1"/>
    <col min="19" max="19" width="14.85546875" style="133" bestFit="1" customWidth="1"/>
    <col min="20" max="20" width="14.85546875" style="133" customWidth="1"/>
    <col min="21" max="21" width="2.7109375" style="133" customWidth="1"/>
    <col min="22" max="35" width="13.7109375" style="6" customWidth="1"/>
    <col min="36" max="16384" width="9.140625" style="6"/>
  </cols>
  <sheetData>
    <row r="2" spans="1:22" s="23" customFormat="1" ht="18" x14ac:dyDescent="0.2">
      <c r="A2" s="83"/>
      <c r="B2" s="23" t="s">
        <v>269</v>
      </c>
      <c r="C2" s="83"/>
      <c r="E2" s="83"/>
      <c r="Q2" s="83"/>
      <c r="S2" s="126"/>
      <c r="T2" s="126"/>
      <c r="U2" s="126"/>
    </row>
    <row r="4" spans="1:22" x14ac:dyDescent="0.2">
      <c r="B4" s="33" t="s">
        <v>52</v>
      </c>
    </row>
    <row r="5" spans="1:22" ht="63.75" x14ac:dyDescent="0.2">
      <c r="B5" s="49" t="s">
        <v>374</v>
      </c>
      <c r="D5" s="24"/>
    </row>
    <row r="6" spans="1:22" x14ac:dyDescent="0.2">
      <c r="B6" s="28"/>
      <c r="D6" s="24"/>
    </row>
    <row r="7" spans="1:22" x14ac:dyDescent="0.2">
      <c r="B7" s="34" t="s">
        <v>27</v>
      </c>
      <c r="D7" s="24"/>
    </row>
    <row r="8" spans="1:22" ht="76.5" x14ac:dyDescent="0.2">
      <c r="B8" s="49" t="s">
        <v>373</v>
      </c>
    </row>
    <row r="9" spans="1:22" x14ac:dyDescent="0.2">
      <c r="B9" s="8"/>
    </row>
    <row r="10" spans="1:22" s="12" customFormat="1" x14ac:dyDescent="0.2">
      <c r="A10" s="73"/>
      <c r="B10" s="12" t="s">
        <v>42</v>
      </c>
      <c r="C10" s="73"/>
      <c r="D10" s="12" t="s">
        <v>154</v>
      </c>
      <c r="E10" s="73"/>
      <c r="F10" s="12" t="s">
        <v>25</v>
      </c>
      <c r="H10" s="73" t="s">
        <v>211</v>
      </c>
      <c r="J10" s="12" t="s">
        <v>119</v>
      </c>
      <c r="K10" s="12" t="s">
        <v>73</v>
      </c>
      <c r="L10" s="12" t="s">
        <v>74</v>
      </c>
      <c r="M10" s="12" t="s">
        <v>75</v>
      </c>
      <c r="N10" s="12" t="s">
        <v>76</v>
      </c>
      <c r="O10" s="12" t="s">
        <v>77</v>
      </c>
      <c r="Q10" s="73" t="s">
        <v>72</v>
      </c>
      <c r="S10" s="125" t="s">
        <v>344</v>
      </c>
      <c r="T10" s="125" t="s">
        <v>864</v>
      </c>
      <c r="U10" s="125"/>
      <c r="V10" s="12" t="s">
        <v>44</v>
      </c>
    </row>
    <row r="12" spans="1:22" s="73" customFormat="1" x14ac:dyDescent="0.2">
      <c r="B12" s="73" t="s">
        <v>157</v>
      </c>
      <c r="S12" s="125"/>
      <c r="T12" s="125"/>
      <c r="U12" s="125"/>
    </row>
    <row r="13" spans="1:22" s="82" customFormat="1" x14ac:dyDescent="0.2">
      <c r="S13" s="133"/>
      <c r="T13" s="133"/>
      <c r="U13" s="133"/>
    </row>
    <row r="14" spans="1:22" s="82" customFormat="1" x14ac:dyDescent="0.2">
      <c r="B14" s="87" t="s">
        <v>371</v>
      </c>
      <c r="S14" s="133"/>
      <c r="T14" s="133"/>
      <c r="U14" s="133"/>
    </row>
    <row r="15" spans="1:22" s="82" customFormat="1" x14ac:dyDescent="0.2">
      <c r="B15" s="82" t="s">
        <v>247</v>
      </c>
      <c r="F15" s="82" t="s">
        <v>144</v>
      </c>
      <c r="H15" s="79">
        <f>Reguleringsparameters!F14</f>
        <v>1.7000000000000001E-2</v>
      </c>
      <c r="S15" s="133"/>
      <c r="T15" s="133"/>
      <c r="U15" s="133"/>
    </row>
    <row r="16" spans="1:22" s="82" customFormat="1" x14ac:dyDescent="0.2">
      <c r="B16" s="82" t="s">
        <v>217</v>
      </c>
      <c r="F16" s="82" t="s">
        <v>144</v>
      </c>
      <c r="H16" s="79">
        <f>Reguleringsparameters!F15</f>
        <v>1.9E-2</v>
      </c>
      <c r="S16" s="133"/>
      <c r="T16" s="133"/>
      <c r="U16" s="133"/>
    </row>
    <row r="17" spans="1:22" s="82" customFormat="1" x14ac:dyDescent="0.2">
      <c r="S17" s="133"/>
      <c r="T17" s="133"/>
      <c r="U17" s="133"/>
    </row>
    <row r="18" spans="1:22" s="82" customFormat="1" x14ac:dyDescent="0.2">
      <c r="B18" s="87" t="s">
        <v>372</v>
      </c>
      <c r="S18" s="133"/>
      <c r="T18" s="133"/>
      <c r="U18" s="133"/>
    </row>
    <row r="19" spans="1:22" s="82" customFormat="1" x14ac:dyDescent="0.2">
      <c r="B19" s="82" t="s">
        <v>346</v>
      </c>
      <c r="F19" s="82" t="s">
        <v>144</v>
      </c>
      <c r="H19" s="79">
        <f>Reguleringsparameters!F26</f>
        <v>4.0499999999999994E-2</v>
      </c>
      <c r="S19" s="133"/>
      <c r="T19" s="133"/>
      <c r="U19" s="133"/>
    </row>
    <row r="20" spans="1:22" s="82" customFormat="1" x14ac:dyDescent="0.2">
      <c r="B20" s="82" t="s">
        <v>347</v>
      </c>
      <c r="F20" s="82" t="s">
        <v>144</v>
      </c>
      <c r="H20" s="79">
        <f>Reguleringsparameters!F27</f>
        <v>4.3499999999999997E-2</v>
      </c>
      <c r="S20" s="133"/>
      <c r="T20" s="133"/>
      <c r="U20" s="133"/>
    </row>
    <row r="21" spans="1:22" s="82" customFormat="1" x14ac:dyDescent="0.2">
      <c r="B21" s="82" t="s">
        <v>348</v>
      </c>
      <c r="F21" s="82" t="s">
        <v>144</v>
      </c>
      <c r="H21" s="79">
        <f>Reguleringsparameters!F28</f>
        <v>4.0499999999999994E-2</v>
      </c>
      <c r="S21" s="133"/>
      <c r="T21" s="133"/>
      <c r="U21" s="133"/>
    </row>
    <row r="22" spans="1:22" s="82" customFormat="1" x14ac:dyDescent="0.2">
      <c r="B22" s="82" t="s">
        <v>349</v>
      </c>
      <c r="F22" s="82" t="s">
        <v>144</v>
      </c>
      <c r="H22" s="79">
        <f>Reguleringsparameters!F29</f>
        <v>3.7499999999999992E-2</v>
      </c>
      <c r="S22" s="133"/>
      <c r="T22" s="133"/>
      <c r="U22" s="133"/>
    </row>
    <row r="23" spans="1:22" s="82" customFormat="1" x14ac:dyDescent="0.2">
      <c r="B23" s="82" t="s">
        <v>350</v>
      </c>
      <c r="F23" s="82" t="s">
        <v>144</v>
      </c>
      <c r="H23" s="79">
        <f>Reguleringsparameters!F30</f>
        <v>3.4499999999999989E-2</v>
      </c>
      <c r="S23" s="133"/>
      <c r="T23" s="133"/>
      <c r="U23" s="133"/>
    </row>
    <row r="24" spans="1:22" s="82" customFormat="1" x14ac:dyDescent="0.2">
      <c r="S24" s="133"/>
      <c r="T24" s="133"/>
      <c r="U24" s="133"/>
    </row>
    <row r="25" spans="1:22" s="12" customFormat="1" x14ac:dyDescent="0.2">
      <c r="A25" s="73"/>
      <c r="B25" s="12" t="s">
        <v>194</v>
      </c>
      <c r="C25" s="73"/>
      <c r="E25" s="73"/>
      <c r="Q25" s="73"/>
      <c r="S25" s="125"/>
      <c r="T25" s="125"/>
      <c r="U25" s="125"/>
    </row>
    <row r="26" spans="1:22" s="82" customFormat="1" x14ac:dyDescent="0.2">
      <c r="B26" s="84"/>
      <c r="S26" s="133"/>
      <c r="T26" s="133"/>
      <c r="U26" s="133"/>
    </row>
    <row r="27" spans="1:22" ht="15" x14ac:dyDescent="0.2">
      <c r="B27" s="92" t="s">
        <v>220</v>
      </c>
    </row>
    <row r="28" spans="1:22" s="82" customFormat="1" x14ac:dyDescent="0.2">
      <c r="B28" s="88" t="s">
        <v>214</v>
      </c>
      <c r="S28" s="133"/>
      <c r="T28" s="133"/>
      <c r="U28" s="133"/>
    </row>
    <row r="29" spans="1:22" x14ac:dyDescent="0.2">
      <c r="B29" s="5" t="s">
        <v>122</v>
      </c>
      <c r="P29" s="82"/>
    </row>
    <row r="30" spans="1:22" x14ac:dyDescent="0.2">
      <c r="B30" s="6" t="s">
        <v>123</v>
      </c>
      <c r="F30" s="6" t="s">
        <v>185</v>
      </c>
      <c r="H30" s="47">
        <f>SUM(J30:O30,Q30)</f>
        <v>199316688.48622534</v>
      </c>
      <c r="J30" s="46">
        <f>'GAW import-TD'!H17</f>
        <v>3576905.5747522856</v>
      </c>
      <c r="K30" s="46">
        <f>'GAW import-TD'!I17</f>
        <v>53348332.093474068</v>
      </c>
      <c r="L30" s="46">
        <f>'GAW import-TD'!J17</f>
        <v>70948326.261518389</v>
      </c>
      <c r="M30" s="46">
        <f>'GAW import-TD'!K17</f>
        <v>5767685.5662510553</v>
      </c>
      <c r="N30" s="46">
        <f>'GAW import-TD'!L17</f>
        <v>55852668.422589757</v>
      </c>
      <c r="O30" s="46">
        <f>'GAW import-TD'!M17</f>
        <v>5996863.7622171547</v>
      </c>
      <c r="P30" s="82"/>
      <c r="Q30" s="76">
        <f>'GAW import-TD'!O17</f>
        <v>3825906.805422598</v>
      </c>
      <c r="S30" s="76">
        <f>'GAW import-TD'!Q17</f>
        <v>53348332.093474068</v>
      </c>
      <c r="T30" s="76">
        <f>'GAW import-TD'!R17</f>
        <v>5767685.5662510553</v>
      </c>
      <c r="V30" s="133"/>
    </row>
    <row r="31" spans="1:22" x14ac:dyDescent="0.2">
      <c r="B31" s="6" t="s">
        <v>124</v>
      </c>
      <c r="F31" s="6" t="s">
        <v>185</v>
      </c>
      <c r="H31" s="77">
        <f>SUM(J31:O31,Q31)</f>
        <v>4264505791.3206668</v>
      </c>
      <c r="J31" s="46">
        <f>'GAW import-TD'!H18</f>
        <v>68318896.477768704</v>
      </c>
      <c r="K31" s="46">
        <f>'GAW import-TD'!I18</f>
        <v>1195860363.329365</v>
      </c>
      <c r="L31" s="46">
        <f>'GAW import-TD'!J18</f>
        <v>1609098755.2410834</v>
      </c>
      <c r="M31" s="46">
        <f>'GAW import-TD'!K18</f>
        <v>118814322.66477135</v>
      </c>
      <c r="N31" s="46">
        <f>'GAW import-TD'!L18</f>
        <v>1094640828.4869773</v>
      </c>
      <c r="O31" s="46">
        <f>'GAW import-TD'!M18</f>
        <v>94750447.443030789</v>
      </c>
      <c r="P31" s="82"/>
      <c r="Q31" s="76">
        <f>'GAW import-TD'!O18</f>
        <v>83022177.677670434</v>
      </c>
      <c r="S31" s="76">
        <f>'GAW import-TD'!Q18</f>
        <v>1195860363.329365</v>
      </c>
      <c r="T31" s="76">
        <f>'GAW import-TD'!R18</f>
        <v>118814322.66477135</v>
      </c>
      <c r="V31" s="133"/>
    </row>
    <row r="32" spans="1:22" x14ac:dyDescent="0.2">
      <c r="P32" s="82"/>
      <c r="V32" s="133"/>
    </row>
    <row r="33" spans="2:22" x14ac:dyDescent="0.2">
      <c r="B33" s="5" t="s">
        <v>125</v>
      </c>
      <c r="P33" s="82"/>
      <c r="V33" s="133"/>
    </row>
    <row r="34" spans="2:22" x14ac:dyDescent="0.2">
      <c r="B34" s="6" t="s">
        <v>126</v>
      </c>
      <c r="F34" s="6" t="s">
        <v>185</v>
      </c>
      <c r="H34" s="77">
        <f>SUM(J34:O34,Q34)</f>
        <v>52822684.426564589</v>
      </c>
      <c r="J34" s="46">
        <f>'GAW import-TD'!H21</f>
        <v>654493.87498563074</v>
      </c>
      <c r="K34" s="46">
        <f>'GAW import-TD'!I21</f>
        <v>20905600.987175655</v>
      </c>
      <c r="L34" s="46">
        <f>'GAW import-TD'!J21</f>
        <v>13538231.284713773</v>
      </c>
      <c r="M34" s="46">
        <f>'GAW import-TD'!K21</f>
        <v>1161876.9425322909</v>
      </c>
      <c r="N34" s="46">
        <f>'GAW import-TD'!L21</f>
        <v>13666812.087028414</v>
      </c>
      <c r="O34" s="46">
        <f>'GAW import-TD'!M21</f>
        <v>1233007.4168953774</v>
      </c>
      <c r="P34" s="82"/>
      <c r="Q34" s="76">
        <f>'GAW import-TD'!O21</f>
        <v>1662661.8332334456</v>
      </c>
      <c r="S34" s="76">
        <f>'GAW import-TD'!Q21</f>
        <v>29610026.304610904</v>
      </c>
      <c r="T34" s="76">
        <f>'GAW import-TD'!R21</f>
        <v>1379711.4574583822</v>
      </c>
      <c r="V34" s="133"/>
    </row>
    <row r="35" spans="2:22" x14ac:dyDescent="0.2">
      <c r="B35" s="6" t="s">
        <v>127</v>
      </c>
      <c r="F35" s="6" t="s">
        <v>185</v>
      </c>
      <c r="H35" s="77">
        <f>SUM(J35:O35,Q35)</f>
        <v>1861805399.2336812</v>
      </c>
      <c r="J35" s="46">
        <f>'GAW import-TD'!H22</f>
        <v>26807978.166741718</v>
      </c>
      <c r="K35" s="46">
        <f>'GAW import-TD'!I22</f>
        <v>636012680.87112975</v>
      </c>
      <c r="L35" s="46">
        <f>'GAW import-TD'!J22</f>
        <v>571236131.56514502</v>
      </c>
      <c r="M35" s="46">
        <f>'GAW import-TD'!K22</f>
        <v>27670754.976644069</v>
      </c>
      <c r="N35" s="46">
        <f>'GAW import-TD'!L22</f>
        <v>530901491.54949057</v>
      </c>
      <c r="O35" s="46">
        <f>'GAW import-TD'!M22</f>
        <v>30213804.616787862</v>
      </c>
      <c r="P35" s="82"/>
      <c r="Q35" s="76">
        <f>'GAW import-TD'!O22</f>
        <v>38962557.487742461</v>
      </c>
      <c r="S35" s="76">
        <f>'GAW import-TD'!Q22</f>
        <v>668786667.33891439</v>
      </c>
      <c r="T35" s="76">
        <f>'GAW import-TD'!R22</f>
        <v>28852906.447728418</v>
      </c>
      <c r="V35" s="133"/>
    </row>
    <row r="36" spans="2:22" x14ac:dyDescent="0.2">
      <c r="P36" s="82"/>
      <c r="V36" s="133"/>
    </row>
    <row r="37" spans="2:22" x14ac:dyDescent="0.2">
      <c r="B37" s="5" t="s">
        <v>128</v>
      </c>
      <c r="P37" s="82"/>
      <c r="V37" s="133"/>
    </row>
    <row r="38" spans="2:22" x14ac:dyDescent="0.2">
      <c r="B38" s="6" t="s">
        <v>129</v>
      </c>
      <c r="F38" s="6" t="s">
        <v>185</v>
      </c>
      <c r="H38" s="77">
        <f>SUM(J38:O38,Q38)</f>
        <v>0</v>
      </c>
      <c r="J38" s="46">
        <f>'GAW import-TD'!H25</f>
        <v>0</v>
      </c>
      <c r="K38" s="46">
        <f>'GAW import-TD'!I25</f>
        <v>0</v>
      </c>
      <c r="L38" s="46">
        <f>'GAW import-TD'!J25</f>
        <v>0</v>
      </c>
      <c r="M38" s="46">
        <f>'GAW import-TD'!K25</f>
        <v>0</v>
      </c>
      <c r="N38" s="46">
        <f>'GAW import-TD'!L25</f>
        <v>0</v>
      </c>
      <c r="O38" s="46">
        <f>'GAW import-TD'!M25</f>
        <v>0</v>
      </c>
      <c r="P38" s="82"/>
      <c r="Q38" s="76">
        <f>'GAW import-TD'!O25</f>
        <v>0</v>
      </c>
      <c r="S38" s="76">
        <f>'GAW import-TD'!Q25</f>
        <v>0</v>
      </c>
      <c r="T38" s="76">
        <f>'GAW import-TD'!R25</f>
        <v>0</v>
      </c>
      <c r="V38" s="133"/>
    </row>
    <row r="39" spans="2:22" x14ac:dyDescent="0.2">
      <c r="B39" s="6" t="s">
        <v>130</v>
      </c>
      <c r="F39" s="6" t="s">
        <v>185</v>
      </c>
      <c r="H39" s="77">
        <f>SUM(J39:O39,Q39)</f>
        <v>0</v>
      </c>
      <c r="J39" s="46">
        <f>'GAW import-TD'!H26</f>
        <v>0</v>
      </c>
      <c r="K39" s="46">
        <f>'GAW import-TD'!I26</f>
        <v>0</v>
      </c>
      <c r="L39" s="46">
        <f>'GAW import-TD'!J26</f>
        <v>0</v>
      </c>
      <c r="M39" s="46">
        <f>'GAW import-TD'!K26</f>
        <v>0</v>
      </c>
      <c r="N39" s="46">
        <f>'GAW import-TD'!L26</f>
        <v>0</v>
      </c>
      <c r="O39" s="46">
        <f>'GAW import-TD'!M26</f>
        <v>0</v>
      </c>
      <c r="P39" s="82"/>
      <c r="Q39" s="76">
        <f>'GAW import-TD'!O26</f>
        <v>0</v>
      </c>
      <c r="S39" s="76">
        <f>'GAW import-TD'!Q26</f>
        <v>0</v>
      </c>
      <c r="T39" s="76">
        <f>'GAW import-TD'!R26</f>
        <v>0</v>
      </c>
      <c r="V39" s="133"/>
    </row>
    <row r="40" spans="2:22" x14ac:dyDescent="0.2">
      <c r="P40" s="82"/>
      <c r="V40" s="133"/>
    </row>
    <row r="41" spans="2:22" x14ac:dyDescent="0.2">
      <c r="B41" s="5" t="s">
        <v>131</v>
      </c>
      <c r="P41" s="82"/>
      <c r="V41" s="133"/>
    </row>
    <row r="42" spans="2:22" x14ac:dyDescent="0.2">
      <c r="B42" s="6" t="s">
        <v>132</v>
      </c>
      <c r="F42" s="6" t="s">
        <v>185</v>
      </c>
      <c r="H42" s="77">
        <f>SUM(J42:O42,Q42)</f>
        <v>14281.60606060606</v>
      </c>
      <c r="J42" s="46">
        <f>'GAW import-TD'!H29</f>
        <v>0</v>
      </c>
      <c r="K42" s="46">
        <f>'GAW import-TD'!I29</f>
        <v>0</v>
      </c>
      <c r="L42" s="46">
        <f>'GAW import-TD'!J29</f>
        <v>0</v>
      </c>
      <c r="M42" s="46">
        <f>'GAW import-TD'!K29</f>
        <v>0</v>
      </c>
      <c r="N42" s="46">
        <f>'GAW import-TD'!L29</f>
        <v>0</v>
      </c>
      <c r="O42" s="46">
        <f>'GAW import-TD'!M29</f>
        <v>14281.60606060606</v>
      </c>
      <c r="P42" s="82"/>
      <c r="Q42" s="76">
        <f>'GAW import-TD'!O29</f>
        <v>0</v>
      </c>
      <c r="S42" s="76">
        <f>'GAW import-TD'!Q29</f>
        <v>0</v>
      </c>
      <c r="T42" s="76">
        <f>'GAW import-TD'!R29</f>
        <v>0</v>
      </c>
      <c r="V42" s="133"/>
    </row>
    <row r="43" spans="2:22" x14ac:dyDescent="0.2">
      <c r="B43" s="6" t="s">
        <v>133</v>
      </c>
      <c r="F43" s="6" t="s">
        <v>185</v>
      </c>
      <c r="H43" s="77">
        <f>SUM(J43:O43,Q43)</f>
        <v>245201.12121212122</v>
      </c>
      <c r="J43" s="46">
        <f>'GAW import-TD'!H30</f>
        <v>0</v>
      </c>
      <c r="K43" s="46">
        <f>'GAW import-TD'!I30</f>
        <v>0</v>
      </c>
      <c r="L43" s="46">
        <f>'GAW import-TD'!J30</f>
        <v>0</v>
      </c>
      <c r="M43" s="46">
        <f>'GAW import-TD'!K30</f>
        <v>0</v>
      </c>
      <c r="N43" s="46">
        <f>'GAW import-TD'!L30</f>
        <v>0</v>
      </c>
      <c r="O43" s="46">
        <f>'GAW import-TD'!M30</f>
        <v>245201.12121212122</v>
      </c>
      <c r="P43" s="82"/>
      <c r="Q43" s="76">
        <f>'GAW import-TD'!O30</f>
        <v>0</v>
      </c>
      <c r="S43" s="76">
        <f>'GAW import-TD'!Q30</f>
        <v>0</v>
      </c>
      <c r="T43" s="76">
        <f>'GAW import-TD'!R30</f>
        <v>0</v>
      </c>
      <c r="V43" s="133"/>
    </row>
    <row r="44" spans="2:22" x14ac:dyDescent="0.2">
      <c r="P44" s="82"/>
      <c r="V44" s="133"/>
    </row>
    <row r="45" spans="2:22" s="82" customFormat="1" x14ac:dyDescent="0.2">
      <c r="B45" s="88" t="s">
        <v>151</v>
      </c>
      <c r="S45" s="133"/>
      <c r="T45" s="133"/>
      <c r="U45" s="133"/>
      <c r="V45" s="133"/>
    </row>
    <row r="46" spans="2:22" s="82" customFormat="1" x14ac:dyDescent="0.2">
      <c r="B46" s="87" t="s">
        <v>111</v>
      </c>
      <c r="S46" s="133"/>
      <c r="T46" s="133"/>
      <c r="U46" s="133"/>
      <c r="V46" s="133"/>
    </row>
    <row r="47" spans="2:22" s="82" customFormat="1" x14ac:dyDescent="0.2">
      <c r="B47" s="82" t="s">
        <v>112</v>
      </c>
      <c r="F47" s="82" t="s">
        <v>174</v>
      </c>
      <c r="H47" s="77">
        <f>SUM(J47:O47,Q47)</f>
        <v>1055.1300048828125</v>
      </c>
      <c r="J47" s="76">
        <f>'Input Ov. opbrengsten-TD'!H54</f>
        <v>0</v>
      </c>
      <c r="K47" s="76">
        <f>'Input Ov. opbrengsten-TD'!I54</f>
        <v>0</v>
      </c>
      <c r="L47" s="76">
        <f>'Input Ov. opbrengsten-TD'!J54</f>
        <v>0</v>
      </c>
      <c r="M47" s="76">
        <f>'Input Ov. opbrengsten-TD'!K54</f>
        <v>1055.1300048828125</v>
      </c>
      <c r="N47" s="76">
        <f>'Input Ov. opbrengsten-TD'!L54</f>
        <v>0</v>
      </c>
      <c r="O47" s="76">
        <f>'Input Ov. opbrengsten-TD'!M54</f>
        <v>0</v>
      </c>
      <c r="Q47" s="76">
        <f>'Input Ov. opbrengsten-TD'!O54</f>
        <v>0</v>
      </c>
      <c r="S47" s="76">
        <f>'Input Ov. opbrengsten-TD'!Q54</f>
        <v>0</v>
      </c>
      <c r="T47" s="76">
        <f>'Input Ov. opbrengsten-TD'!R54</f>
        <v>1055.1300048828125</v>
      </c>
      <c r="U47" s="133"/>
      <c r="V47" s="133"/>
    </row>
    <row r="48" spans="2:22" s="82" customFormat="1" x14ac:dyDescent="0.2">
      <c r="S48" s="133"/>
      <c r="T48" s="133"/>
      <c r="U48" s="133"/>
      <c r="V48" s="133"/>
    </row>
    <row r="49" spans="2:22" s="82" customFormat="1" ht="15" x14ac:dyDescent="0.25">
      <c r="B49" s="89" t="s">
        <v>221</v>
      </c>
      <c r="C49" s="53"/>
      <c r="D49" s="53"/>
      <c r="E49" s="53"/>
      <c r="F49" s="53"/>
      <c r="S49" s="133"/>
      <c r="T49" s="133"/>
      <c r="U49" s="133"/>
      <c r="V49" s="133"/>
    </row>
    <row r="50" spans="2:22" s="82" customFormat="1" x14ac:dyDescent="0.2">
      <c r="B50" s="88" t="s">
        <v>222</v>
      </c>
      <c r="C50" s="53"/>
      <c r="D50" s="53"/>
      <c r="E50" s="53"/>
      <c r="F50" s="53"/>
      <c r="S50" s="133"/>
      <c r="T50" s="133"/>
      <c r="U50" s="133"/>
      <c r="V50" s="133"/>
    </row>
    <row r="51" spans="2:22" s="82" customFormat="1" x14ac:dyDescent="0.2">
      <c r="B51" s="90" t="s">
        <v>126</v>
      </c>
      <c r="C51" s="53"/>
      <c r="D51" s="53"/>
      <c r="E51" s="53"/>
      <c r="F51" s="53" t="s">
        <v>174</v>
      </c>
      <c r="H51" s="77">
        <f>SUM(J51:O51,Q51)</f>
        <v>252153654.51885051</v>
      </c>
      <c r="J51" s="93">
        <f t="shared" ref="J51:O52" si="0">J30+J34+J38+J42</f>
        <v>4231399.4497379167</v>
      </c>
      <c r="K51" s="93">
        <f t="shared" si="0"/>
        <v>74253933.080649719</v>
      </c>
      <c r="L51" s="93">
        <f t="shared" si="0"/>
        <v>84486557.546232164</v>
      </c>
      <c r="M51" s="93">
        <f t="shared" si="0"/>
        <v>6929562.508783346</v>
      </c>
      <c r="N51" s="93">
        <f t="shared" si="0"/>
        <v>69519480.509618163</v>
      </c>
      <c r="O51" s="93">
        <f t="shared" si="0"/>
        <v>7244152.7851731386</v>
      </c>
      <c r="Q51" s="93">
        <f>Q30+Q34+Q38+Q42</f>
        <v>5488568.6386560434</v>
      </c>
      <c r="S51" s="93">
        <f t="shared" ref="S51:T51" si="1">S30+S34+S38+S42</f>
        <v>82958358.398084968</v>
      </c>
      <c r="T51" s="93">
        <f t="shared" si="1"/>
        <v>7147397.0237094378</v>
      </c>
      <c r="U51" s="133"/>
      <c r="V51" s="8" t="s">
        <v>794</v>
      </c>
    </row>
    <row r="52" spans="2:22" s="82" customFormat="1" x14ac:dyDescent="0.2">
      <c r="B52" s="90" t="s">
        <v>155</v>
      </c>
      <c r="C52" s="53"/>
      <c r="D52" s="53"/>
      <c r="E52" s="53"/>
      <c r="F52" s="53" t="s">
        <v>174</v>
      </c>
      <c r="H52" s="77">
        <f>SUM(J52:O52,Q52)</f>
        <v>6126556391.675561</v>
      </c>
      <c r="J52" s="93">
        <f t="shared" si="0"/>
        <v>95126874.644510418</v>
      </c>
      <c r="K52" s="93">
        <f t="shared" si="0"/>
        <v>1831873044.2004948</v>
      </c>
      <c r="L52" s="93">
        <f t="shared" si="0"/>
        <v>2180334886.8062286</v>
      </c>
      <c r="M52" s="93">
        <f t="shared" si="0"/>
        <v>146485077.64141542</v>
      </c>
      <c r="N52" s="93">
        <f t="shared" si="0"/>
        <v>1625542320.036468</v>
      </c>
      <c r="O52" s="93">
        <f t="shared" si="0"/>
        <v>125209453.18103078</v>
      </c>
      <c r="Q52" s="93">
        <f>Q31+Q35+Q39+Q43</f>
        <v>121984735.1654129</v>
      </c>
      <c r="S52" s="93">
        <f t="shared" ref="S52:T52" si="2">S31+S35+S39+S43</f>
        <v>1864647030.6682794</v>
      </c>
      <c r="T52" s="93">
        <f t="shared" si="2"/>
        <v>147667229.11249977</v>
      </c>
      <c r="U52" s="133"/>
      <c r="V52" s="8" t="s">
        <v>795</v>
      </c>
    </row>
    <row r="53" spans="2:22" s="82" customFormat="1" x14ac:dyDescent="0.2">
      <c r="B53" s="53"/>
      <c r="C53" s="53"/>
      <c r="D53" s="53"/>
      <c r="E53" s="53"/>
      <c r="F53" s="53"/>
      <c r="S53" s="133"/>
      <c r="T53" s="133"/>
      <c r="U53" s="133"/>
      <c r="V53" s="133"/>
    </row>
    <row r="54" spans="2:22" s="82" customFormat="1" x14ac:dyDescent="0.2">
      <c r="B54" s="88" t="s">
        <v>223</v>
      </c>
      <c r="C54" s="53"/>
      <c r="D54" s="91"/>
      <c r="E54" s="53"/>
      <c r="F54" s="53"/>
      <c r="S54" s="133"/>
      <c r="T54" s="133"/>
      <c r="U54" s="133"/>
      <c r="V54" s="133"/>
    </row>
    <row r="55" spans="2:22" s="82" customFormat="1" x14ac:dyDescent="0.2">
      <c r="B55" s="90" t="s">
        <v>375</v>
      </c>
      <c r="C55" s="53"/>
      <c r="D55" s="91" t="s">
        <v>399</v>
      </c>
      <c r="E55" s="53"/>
      <c r="F55" s="53" t="s">
        <v>174</v>
      </c>
      <c r="H55" s="77">
        <f>SUM(J55:O55,Q55)</f>
        <v>500279188.38171071</v>
      </c>
      <c r="J55" s="93">
        <f>J51+$H$19*J52</f>
        <v>8084037.872840588</v>
      </c>
      <c r="K55" s="93">
        <f t="shared" ref="K55:Q55" si="3">K51+$H$19*K52</f>
        <v>148444791.37076974</v>
      </c>
      <c r="L55" s="93">
        <f t="shared" si="3"/>
        <v>172790120.46188441</v>
      </c>
      <c r="M55" s="93">
        <f t="shared" si="3"/>
        <v>12862208.153260671</v>
      </c>
      <c r="N55" s="93">
        <f t="shared" si="3"/>
        <v>135353944.47109511</v>
      </c>
      <c r="O55" s="93">
        <f>O51+$H$19*O52</f>
        <v>12315135.639004884</v>
      </c>
      <c r="Q55" s="93">
        <f t="shared" si="3"/>
        <v>10428950.412855266</v>
      </c>
      <c r="S55" s="93">
        <f t="shared" ref="S55:T55" si="4">S51+$H$19*S52</f>
        <v>158476563.14015028</v>
      </c>
      <c r="T55" s="93">
        <f t="shared" si="4"/>
        <v>13127919.802765679</v>
      </c>
      <c r="U55" s="133"/>
      <c r="V55" s="8" t="s">
        <v>796</v>
      </c>
    </row>
    <row r="56" spans="2:22" s="82" customFormat="1" x14ac:dyDescent="0.2">
      <c r="B56" s="53"/>
      <c r="C56" s="53"/>
      <c r="D56" s="53"/>
      <c r="E56" s="53"/>
      <c r="F56" s="53"/>
      <c r="S56" s="133"/>
      <c r="T56" s="133"/>
      <c r="U56" s="133"/>
      <c r="V56" s="97"/>
    </row>
    <row r="57" spans="2:22" s="82" customFormat="1" ht="15" x14ac:dyDescent="0.25">
      <c r="B57" s="89" t="s">
        <v>225</v>
      </c>
      <c r="C57" s="53"/>
      <c r="D57" s="53"/>
      <c r="E57" s="53"/>
      <c r="F57" s="53"/>
      <c r="S57" s="133"/>
      <c r="T57" s="133"/>
      <c r="U57" s="133"/>
      <c r="V57" s="133"/>
    </row>
    <row r="58" spans="2:22" s="82" customFormat="1" x14ac:dyDescent="0.2">
      <c r="B58" s="90" t="s">
        <v>375</v>
      </c>
      <c r="C58" s="53"/>
      <c r="D58" s="91" t="s">
        <v>400</v>
      </c>
      <c r="E58" s="53"/>
      <c r="F58" s="53" t="s">
        <v>174</v>
      </c>
      <c r="H58" s="77">
        <f>SUM(J58:O58)</f>
        <v>500278133.25170583</v>
      </c>
      <c r="J58" s="94">
        <f>J55-J47</f>
        <v>8084037.872840588</v>
      </c>
      <c r="K58" s="94">
        <f>K55-K47</f>
        <v>148444791.37076974</v>
      </c>
      <c r="L58" s="94">
        <f>L55-L47</f>
        <v>172790120.46188441</v>
      </c>
      <c r="M58" s="94">
        <f>M55-M47</f>
        <v>12861153.023255788</v>
      </c>
      <c r="N58" s="39">
        <f>(N55-N47)+(Q55-Q47)</f>
        <v>145782894.88395038</v>
      </c>
      <c r="O58" s="94">
        <f>O55-O47</f>
        <v>12315135.639004884</v>
      </c>
      <c r="S58" s="94">
        <f>S55</f>
        <v>158476563.14015028</v>
      </c>
      <c r="T58" s="94">
        <f>T55-T47</f>
        <v>13126864.672760796</v>
      </c>
      <c r="U58" s="133"/>
      <c r="V58" s="8" t="s">
        <v>793</v>
      </c>
    </row>
    <row r="59" spans="2:22" x14ac:dyDescent="0.2">
      <c r="P59" s="82"/>
      <c r="V59" s="133"/>
    </row>
    <row r="60" spans="2:22" s="73" customFormat="1" x14ac:dyDescent="0.2">
      <c r="B60" s="73" t="s">
        <v>195</v>
      </c>
      <c r="S60" s="125"/>
      <c r="T60" s="125"/>
      <c r="U60" s="125"/>
      <c r="V60" s="125"/>
    </row>
    <row r="61" spans="2:22" s="82" customFormat="1" x14ac:dyDescent="0.2">
      <c r="B61" s="84"/>
      <c r="S61" s="133"/>
      <c r="T61" s="133"/>
      <c r="U61" s="133"/>
      <c r="V61" s="133"/>
    </row>
    <row r="62" spans="2:22" s="82" customFormat="1" ht="15" x14ac:dyDescent="0.2">
      <c r="B62" s="92" t="s">
        <v>220</v>
      </c>
      <c r="S62" s="133"/>
      <c r="T62" s="133"/>
      <c r="U62" s="133"/>
      <c r="V62" s="133"/>
    </row>
    <row r="63" spans="2:22" s="82" customFormat="1" x14ac:dyDescent="0.2">
      <c r="B63" s="88" t="s">
        <v>214</v>
      </c>
      <c r="S63" s="133"/>
      <c r="T63" s="133"/>
      <c r="U63" s="133"/>
      <c r="V63" s="133"/>
    </row>
    <row r="64" spans="2:22" s="82" customFormat="1" x14ac:dyDescent="0.2">
      <c r="B64" s="87" t="s">
        <v>122</v>
      </c>
      <c r="S64" s="133"/>
      <c r="T64" s="133"/>
      <c r="U64" s="133"/>
      <c r="V64" s="133"/>
    </row>
    <row r="65" spans="2:22" s="82" customFormat="1" x14ac:dyDescent="0.2">
      <c r="B65" s="82" t="s">
        <v>123</v>
      </c>
      <c r="F65" s="82" t="s">
        <v>186</v>
      </c>
      <c r="H65" s="77">
        <f>SUM(J65:O65,Q65)</f>
        <v>200911221.99411511</v>
      </c>
      <c r="J65" s="76">
        <f>'GAW import-TD'!H35</f>
        <v>3605520.8193503041</v>
      </c>
      <c r="K65" s="76">
        <f>'GAW import-TD'!I35</f>
        <v>53775118.750221856</v>
      </c>
      <c r="L65" s="76">
        <f>'GAW import-TD'!J35</f>
        <v>71515912.871610537</v>
      </c>
      <c r="M65" s="76">
        <f>'GAW import-TD'!K35</f>
        <v>5813827.0507810637</v>
      </c>
      <c r="N65" s="76">
        <f>'GAW import-TD'!L35</f>
        <v>56299489.769970477</v>
      </c>
      <c r="O65" s="76">
        <f>'GAW import-TD'!M35</f>
        <v>6044838.6723148916</v>
      </c>
      <c r="Q65" s="76">
        <f>'GAW import-TD'!O35</f>
        <v>3856514.0598659785</v>
      </c>
      <c r="S65" s="76">
        <f>'GAW import-TD'!Q35</f>
        <v>53775118.750221856</v>
      </c>
      <c r="T65" s="76">
        <f>'GAW import-TD'!R35</f>
        <v>5813827.0507810637</v>
      </c>
      <c r="U65" s="133"/>
      <c r="V65" s="133"/>
    </row>
    <row r="66" spans="2:22" s="82" customFormat="1" x14ac:dyDescent="0.2">
      <c r="B66" s="82" t="s">
        <v>124</v>
      </c>
      <c r="F66" s="82" t="s">
        <v>186</v>
      </c>
      <c r="H66" s="77">
        <f>SUM(J66:O66,Q66)</f>
        <v>4097710615.6571178</v>
      </c>
      <c r="J66" s="76">
        <f>'GAW import-TD'!H36</f>
        <v>65259926.830240548</v>
      </c>
      <c r="K66" s="76">
        <f>'GAW import-TD'!I36</f>
        <v>1151652127.4857779</v>
      </c>
      <c r="L66" s="76">
        <f>'GAW import-TD'!J36</f>
        <v>1550455632.4114015</v>
      </c>
      <c r="M66" s="76">
        <f>'GAW import-TD'!K36</f>
        <v>113951010.19530845</v>
      </c>
      <c r="N66" s="76">
        <f>'GAW import-TD'!L36</f>
        <v>1047098465.3449028</v>
      </c>
      <c r="O66" s="76">
        <f>'GAW import-TD'!M36</f>
        <v>89463612.350260139</v>
      </c>
      <c r="Q66" s="76">
        <f>'GAW import-TD'!O36</f>
        <v>79829841.039225817</v>
      </c>
      <c r="S66" s="76">
        <f>'GAW import-TD'!Q36</f>
        <v>1151652127.4857779</v>
      </c>
      <c r="T66" s="76">
        <f>'GAW import-TD'!R36</f>
        <v>113951010.19530845</v>
      </c>
      <c r="U66" s="133"/>
      <c r="V66" s="133"/>
    </row>
    <row r="67" spans="2:22" s="82" customFormat="1" x14ac:dyDescent="0.2">
      <c r="S67" s="133"/>
      <c r="T67" s="133"/>
      <c r="U67" s="133"/>
      <c r="V67" s="133"/>
    </row>
    <row r="68" spans="2:22" s="82" customFormat="1" x14ac:dyDescent="0.2">
      <c r="B68" s="87" t="s">
        <v>125</v>
      </c>
      <c r="S68" s="133"/>
      <c r="T68" s="133"/>
      <c r="U68" s="133"/>
      <c r="V68" s="133"/>
    </row>
    <row r="69" spans="2:22" s="82" customFormat="1" x14ac:dyDescent="0.2">
      <c r="B69" s="82" t="s">
        <v>126</v>
      </c>
      <c r="F69" s="82" t="s">
        <v>186</v>
      </c>
      <c r="H69" s="77">
        <f>SUM(J69:O69,Q69)</f>
        <v>56919055.648006313</v>
      </c>
      <c r="J69" s="76">
        <f>'GAW import-TD'!H39</f>
        <v>707425.20335576043</v>
      </c>
      <c r="K69" s="76">
        <f>'GAW import-TD'!I39</f>
        <v>21580431.855451081</v>
      </c>
      <c r="L69" s="76">
        <f>'GAW import-TD'!J39</f>
        <v>15338245.395842573</v>
      </c>
      <c r="M69" s="76">
        <f>'GAW import-TD'!K39</f>
        <v>1207665.9532712682</v>
      </c>
      <c r="N69" s="76">
        <f>'GAW import-TD'!L39</f>
        <v>14870912.99923926</v>
      </c>
      <c r="O69" s="76">
        <f>'GAW import-TD'!M39</f>
        <v>1305780.4885978792</v>
      </c>
      <c r="Q69" s="76">
        <f>'GAW import-TD'!O39</f>
        <v>1908593.7522484986</v>
      </c>
      <c r="S69" s="76">
        <f>'GAW import-TD'!Q39</f>
        <v>31914986.612549812</v>
      </c>
      <c r="T69" s="76">
        <f>'GAW import-TD'!R39</f>
        <v>1475146.8085247681</v>
      </c>
      <c r="U69" s="133"/>
      <c r="V69" s="133"/>
    </row>
    <row r="70" spans="2:22" s="82" customFormat="1" x14ac:dyDescent="0.2">
      <c r="B70" s="82" t="s">
        <v>127</v>
      </c>
      <c r="F70" s="82" t="s">
        <v>186</v>
      </c>
      <c r="H70" s="77">
        <f>SUM(J70:O70,Q70)</f>
        <v>2077222212.9936719</v>
      </c>
      <c r="J70" s="76">
        <f>'GAW import-TD'!H40</f>
        <v>27631673.788719889</v>
      </c>
      <c r="K70" s="76">
        <f>'GAW import-TD'!I40</f>
        <v>749982329.68928134</v>
      </c>
      <c r="L70" s="76">
        <f>'GAW import-TD'!J40</f>
        <v>631380749.52489805</v>
      </c>
      <c r="M70" s="76">
        <f>'GAW import-TD'!K40</f>
        <v>28584205.86318595</v>
      </c>
      <c r="N70" s="76">
        <f>'GAW import-TD'!L40</f>
        <v>561494775.68412662</v>
      </c>
      <c r="O70" s="76">
        <f>'GAW import-TD'!M40</f>
        <v>32155423.000074279</v>
      </c>
      <c r="Q70" s="76">
        <f>'GAW import-TD'!O40</f>
        <v>45993055.443385899</v>
      </c>
      <c r="S70" s="76">
        <f>'GAW import-TD'!Q40</f>
        <v>780870878.79170954</v>
      </c>
      <c r="T70" s="76">
        <f>'GAW import-TD'!R40</f>
        <v>29964039.220785476</v>
      </c>
      <c r="U70" s="133"/>
      <c r="V70" s="133"/>
    </row>
    <row r="71" spans="2:22" s="82" customFormat="1" x14ac:dyDescent="0.2">
      <c r="S71" s="133"/>
      <c r="T71" s="133"/>
      <c r="U71" s="133"/>
      <c r="V71" s="133"/>
    </row>
    <row r="72" spans="2:22" s="82" customFormat="1" x14ac:dyDescent="0.2">
      <c r="B72" s="87" t="s">
        <v>128</v>
      </c>
      <c r="S72" s="133"/>
      <c r="T72" s="133"/>
      <c r="U72" s="133"/>
      <c r="V72" s="133"/>
    </row>
    <row r="73" spans="2:22" s="82" customFormat="1" x14ac:dyDescent="0.2">
      <c r="B73" s="82" t="s">
        <v>129</v>
      </c>
      <c r="F73" s="82" t="s">
        <v>186</v>
      </c>
      <c r="H73" s="77">
        <f>SUM(J73:O73,Q73)</f>
        <v>0</v>
      </c>
      <c r="J73" s="76">
        <f>'GAW import-TD'!H43</f>
        <v>0</v>
      </c>
      <c r="K73" s="76">
        <f>'GAW import-TD'!I43</f>
        <v>0</v>
      </c>
      <c r="L73" s="76">
        <f>'GAW import-TD'!J43</f>
        <v>0</v>
      </c>
      <c r="M73" s="76">
        <f>'GAW import-TD'!K43</f>
        <v>0</v>
      </c>
      <c r="N73" s="76">
        <f>'GAW import-TD'!L43</f>
        <v>0</v>
      </c>
      <c r="O73" s="76">
        <f>'GAW import-TD'!M43</f>
        <v>0</v>
      </c>
      <c r="Q73" s="76">
        <f>'GAW import-TD'!O43</f>
        <v>0</v>
      </c>
      <c r="S73" s="76">
        <f>'GAW import-TD'!Q43</f>
        <v>0</v>
      </c>
      <c r="T73" s="76">
        <f>'GAW import-TD'!R43</f>
        <v>0</v>
      </c>
      <c r="U73" s="133"/>
      <c r="V73" s="133"/>
    </row>
    <row r="74" spans="2:22" s="82" customFormat="1" x14ac:dyDescent="0.2">
      <c r="B74" s="82" t="s">
        <v>130</v>
      </c>
      <c r="F74" s="82" t="s">
        <v>186</v>
      </c>
      <c r="H74" s="77">
        <f>SUM(J74:O74,Q74)</f>
        <v>0</v>
      </c>
      <c r="J74" s="76">
        <f>'GAW import-TD'!H44</f>
        <v>0</v>
      </c>
      <c r="K74" s="76">
        <f>'GAW import-TD'!I44</f>
        <v>0</v>
      </c>
      <c r="L74" s="76">
        <f>'GAW import-TD'!J44</f>
        <v>0</v>
      </c>
      <c r="M74" s="76">
        <f>'GAW import-TD'!K44</f>
        <v>0</v>
      </c>
      <c r="N74" s="76">
        <f>'GAW import-TD'!L44</f>
        <v>0</v>
      </c>
      <c r="O74" s="76">
        <f>'GAW import-TD'!M44</f>
        <v>0</v>
      </c>
      <c r="Q74" s="76">
        <f>'GAW import-TD'!O44</f>
        <v>0</v>
      </c>
      <c r="S74" s="76">
        <f>'GAW import-TD'!Q44</f>
        <v>0</v>
      </c>
      <c r="T74" s="76">
        <f>'GAW import-TD'!R44</f>
        <v>0</v>
      </c>
      <c r="U74" s="133"/>
      <c r="V74" s="133"/>
    </row>
    <row r="75" spans="2:22" s="82" customFormat="1" x14ac:dyDescent="0.2">
      <c r="S75" s="133"/>
      <c r="T75" s="133"/>
      <c r="U75" s="133"/>
      <c r="V75" s="133"/>
    </row>
    <row r="76" spans="2:22" s="82" customFormat="1" x14ac:dyDescent="0.2">
      <c r="B76" s="87" t="s">
        <v>131</v>
      </c>
      <c r="S76" s="133"/>
      <c r="T76" s="133"/>
      <c r="U76" s="133"/>
      <c r="V76" s="133"/>
    </row>
    <row r="77" spans="2:22" s="82" customFormat="1" x14ac:dyDescent="0.2">
      <c r="B77" s="82" t="s">
        <v>132</v>
      </c>
      <c r="F77" s="82" t="s">
        <v>186</v>
      </c>
      <c r="H77" s="77">
        <f>SUM(J77:O77,Q77)</f>
        <v>28791.71781818182</v>
      </c>
      <c r="J77" s="76">
        <f>'GAW import-TD'!H47</f>
        <v>0</v>
      </c>
      <c r="K77" s="76">
        <f>'GAW import-TD'!I47</f>
        <v>0</v>
      </c>
      <c r="L77" s="76">
        <f>'GAW import-TD'!J47</f>
        <v>0</v>
      </c>
      <c r="M77" s="76">
        <f>'GAW import-TD'!K47</f>
        <v>0</v>
      </c>
      <c r="N77" s="76">
        <f>'GAW import-TD'!L47</f>
        <v>0</v>
      </c>
      <c r="O77" s="76">
        <f>'GAW import-TD'!M47</f>
        <v>28791.71781818182</v>
      </c>
      <c r="Q77" s="76">
        <f>'GAW import-TD'!O47</f>
        <v>0</v>
      </c>
      <c r="S77" s="76">
        <f>'GAW import-TD'!Q47</f>
        <v>0</v>
      </c>
      <c r="T77" s="76">
        <f>'GAW import-TD'!R47</f>
        <v>0</v>
      </c>
      <c r="U77" s="133"/>
      <c r="V77" s="133"/>
    </row>
    <row r="78" spans="2:22" s="82" customFormat="1" x14ac:dyDescent="0.2">
      <c r="B78" s="82" t="s">
        <v>133</v>
      </c>
      <c r="F78" s="82" t="s">
        <v>186</v>
      </c>
      <c r="H78" s="77">
        <f>SUM(J78:O78,Q78)</f>
        <v>218371.0123636364</v>
      </c>
      <c r="J78" s="76">
        <f>'GAW import-TD'!H48</f>
        <v>0</v>
      </c>
      <c r="K78" s="76">
        <f>'GAW import-TD'!I48</f>
        <v>0</v>
      </c>
      <c r="L78" s="76">
        <f>'GAW import-TD'!J48</f>
        <v>0</v>
      </c>
      <c r="M78" s="76">
        <f>'GAW import-TD'!K48</f>
        <v>0</v>
      </c>
      <c r="N78" s="76">
        <f>'GAW import-TD'!L48</f>
        <v>0</v>
      </c>
      <c r="O78" s="76">
        <f>'GAW import-TD'!M48</f>
        <v>218371.0123636364</v>
      </c>
      <c r="Q78" s="76">
        <f>'GAW import-TD'!O48</f>
        <v>0</v>
      </c>
      <c r="S78" s="76">
        <f>'GAW import-TD'!Q48</f>
        <v>0</v>
      </c>
      <c r="T78" s="76">
        <f>'GAW import-TD'!R48</f>
        <v>0</v>
      </c>
      <c r="U78" s="133"/>
      <c r="V78" s="133"/>
    </row>
    <row r="79" spans="2:22" s="82" customFormat="1" x14ac:dyDescent="0.2">
      <c r="S79" s="133"/>
      <c r="T79" s="133"/>
      <c r="U79" s="133"/>
      <c r="V79" s="133"/>
    </row>
    <row r="80" spans="2:22" s="82" customFormat="1" x14ac:dyDescent="0.2">
      <c r="B80" s="88" t="s">
        <v>151</v>
      </c>
      <c r="S80" s="133"/>
      <c r="T80" s="133"/>
      <c r="U80" s="133"/>
      <c r="V80" s="133"/>
    </row>
    <row r="81" spans="2:22" s="82" customFormat="1" x14ac:dyDescent="0.2">
      <c r="B81" s="87" t="s">
        <v>111</v>
      </c>
      <c r="S81" s="133"/>
      <c r="T81" s="133"/>
      <c r="U81" s="133"/>
      <c r="V81" s="133"/>
    </row>
    <row r="82" spans="2:22" s="82" customFormat="1" x14ac:dyDescent="0.2">
      <c r="B82" s="82" t="s">
        <v>112</v>
      </c>
      <c r="F82" s="82" t="s">
        <v>176</v>
      </c>
      <c r="H82" s="77">
        <f>SUM(J82:O82,Q82)</f>
        <v>0</v>
      </c>
      <c r="J82" s="76">
        <f>'Input Ov. opbrengsten-TD'!H100</f>
        <v>0</v>
      </c>
      <c r="K82" s="76">
        <f>'Input Ov. opbrengsten-TD'!I100</f>
        <v>0</v>
      </c>
      <c r="L82" s="76">
        <f>'Input Ov. opbrengsten-TD'!J100</f>
        <v>0</v>
      </c>
      <c r="M82" s="76">
        <f>'Input Ov. opbrengsten-TD'!K100</f>
        <v>0</v>
      </c>
      <c r="N82" s="76">
        <f>'Input Ov. opbrengsten-TD'!L100</f>
        <v>0</v>
      </c>
      <c r="O82" s="76">
        <f>'Input Ov. opbrengsten-TD'!M100</f>
        <v>0</v>
      </c>
      <c r="Q82" s="76">
        <f>'Input Ov. opbrengsten-TD'!O100</f>
        <v>0</v>
      </c>
      <c r="S82" s="76">
        <f>'Input Ov. opbrengsten-TD'!Q100</f>
        <v>0</v>
      </c>
      <c r="T82" s="76">
        <f>'Input Ov. opbrengsten-TD'!R100</f>
        <v>0</v>
      </c>
      <c r="U82" s="133"/>
      <c r="V82" s="133"/>
    </row>
    <row r="83" spans="2:22" s="82" customFormat="1" x14ac:dyDescent="0.2">
      <c r="S83" s="133"/>
      <c r="T83" s="133"/>
      <c r="U83" s="133"/>
      <c r="V83" s="133"/>
    </row>
    <row r="84" spans="2:22" s="82" customFormat="1" ht="15" x14ac:dyDescent="0.25">
      <c r="B84" s="89" t="s">
        <v>221</v>
      </c>
      <c r="C84" s="53"/>
      <c r="D84" s="53"/>
      <c r="E84" s="53"/>
      <c r="F84" s="53"/>
      <c r="S84" s="133"/>
      <c r="T84" s="133"/>
      <c r="U84" s="133"/>
      <c r="V84" s="133"/>
    </row>
    <row r="85" spans="2:22" s="82" customFormat="1" x14ac:dyDescent="0.2">
      <c r="B85" s="88" t="s">
        <v>222</v>
      </c>
      <c r="C85" s="53"/>
      <c r="D85" s="53"/>
      <c r="E85" s="53"/>
      <c r="F85" s="53"/>
      <c r="S85" s="133"/>
      <c r="T85" s="133"/>
      <c r="U85" s="133"/>
      <c r="V85" s="133"/>
    </row>
    <row r="86" spans="2:22" s="82" customFormat="1" x14ac:dyDescent="0.2">
      <c r="B86" s="90" t="s">
        <v>126</v>
      </c>
      <c r="C86" s="53"/>
      <c r="D86" s="53"/>
      <c r="E86" s="53"/>
      <c r="F86" s="53" t="s">
        <v>176</v>
      </c>
      <c r="H86" s="77">
        <f>SUM(J86:O86,Q86)</f>
        <v>257859069.35993963</v>
      </c>
      <c r="J86" s="93">
        <f t="shared" ref="J86:O87" si="5">J65+J69+J73+J77</f>
        <v>4312946.0227060644</v>
      </c>
      <c r="K86" s="93">
        <f t="shared" si="5"/>
        <v>75355550.605672941</v>
      </c>
      <c r="L86" s="93">
        <f t="shared" si="5"/>
        <v>86854158.267453104</v>
      </c>
      <c r="M86" s="93">
        <f t="shared" si="5"/>
        <v>7021493.0040523317</v>
      </c>
      <c r="N86" s="93">
        <f t="shared" si="5"/>
        <v>71170402.769209743</v>
      </c>
      <c r="O86" s="93">
        <f t="shared" si="5"/>
        <v>7379410.8787309527</v>
      </c>
      <c r="Q86" s="93">
        <f>Q65+Q69+Q73+Q77</f>
        <v>5765107.8121144772</v>
      </c>
      <c r="S86" s="93">
        <f t="shared" ref="S86:T86" si="6">S65+S69+S73+S77</f>
        <v>85690105.36277166</v>
      </c>
      <c r="T86" s="93">
        <f t="shared" si="6"/>
        <v>7288973.8593058316</v>
      </c>
      <c r="U86" s="133"/>
      <c r="V86" s="8" t="s">
        <v>794</v>
      </c>
    </row>
    <row r="87" spans="2:22" s="82" customFormat="1" x14ac:dyDescent="0.2">
      <c r="B87" s="90" t="s">
        <v>155</v>
      </c>
      <c r="C87" s="53"/>
      <c r="D87" s="53"/>
      <c r="E87" s="53"/>
      <c r="F87" s="53" t="s">
        <v>176</v>
      </c>
      <c r="H87" s="77">
        <f>SUM(J87:O87,Q87)</f>
        <v>6175151199.6631517</v>
      </c>
      <c r="J87" s="93">
        <f t="shared" si="5"/>
        <v>92891600.61896044</v>
      </c>
      <c r="K87" s="93">
        <f t="shared" si="5"/>
        <v>1901634457.1750593</v>
      </c>
      <c r="L87" s="93">
        <f t="shared" si="5"/>
        <v>2181836381.9362993</v>
      </c>
      <c r="M87" s="93">
        <f t="shared" si="5"/>
        <v>142535216.05849439</v>
      </c>
      <c r="N87" s="93">
        <f t="shared" si="5"/>
        <v>1608593241.0290294</v>
      </c>
      <c r="O87" s="93">
        <f t="shared" si="5"/>
        <v>121837406.36269806</v>
      </c>
      <c r="Q87" s="93">
        <f>Q66+Q70+Q74+Q78</f>
        <v>125822896.48261172</v>
      </c>
      <c r="S87" s="93">
        <f t="shared" ref="S87:T87" si="7">S66+S70+S74+S78</f>
        <v>1932523006.2774873</v>
      </c>
      <c r="T87" s="93">
        <f t="shared" si="7"/>
        <v>143915049.41609392</v>
      </c>
      <c r="U87" s="133"/>
      <c r="V87" s="8" t="s">
        <v>795</v>
      </c>
    </row>
    <row r="88" spans="2:22" s="82" customFormat="1" x14ac:dyDescent="0.2">
      <c r="B88" s="53"/>
      <c r="C88" s="53"/>
      <c r="D88" s="53"/>
      <c r="E88" s="53"/>
      <c r="F88" s="53"/>
      <c r="S88" s="133"/>
      <c r="T88" s="133"/>
      <c r="U88" s="133"/>
      <c r="V88" s="133"/>
    </row>
    <row r="89" spans="2:22" s="82" customFormat="1" x14ac:dyDescent="0.2">
      <c r="B89" s="88" t="s">
        <v>385</v>
      </c>
      <c r="C89" s="53"/>
      <c r="D89" s="91"/>
      <c r="E89" s="53"/>
      <c r="F89" s="53"/>
      <c r="S89" s="133"/>
      <c r="T89" s="133"/>
      <c r="U89" s="133"/>
      <c r="V89" s="133"/>
    </row>
    <row r="90" spans="2:22" s="82" customFormat="1" x14ac:dyDescent="0.2">
      <c r="B90" s="90" t="s">
        <v>376</v>
      </c>
      <c r="C90" s="53"/>
      <c r="D90" s="91" t="s">
        <v>399</v>
      </c>
      <c r="E90" s="53"/>
      <c r="F90" s="53" t="s">
        <v>176</v>
      </c>
      <c r="H90" s="77">
        <f>SUM(J90:O90,Q90)</f>
        <v>507952692.94629735</v>
      </c>
      <c r="J90" s="93">
        <f>J86+$H$19*J87</f>
        <v>8075055.8477739617</v>
      </c>
      <c r="K90" s="93">
        <f t="shared" ref="K90:O90" si="8">K86+$H$19*K87</f>
        <v>152371746.12126285</v>
      </c>
      <c r="L90" s="93">
        <f t="shared" si="8"/>
        <v>175218531.73587322</v>
      </c>
      <c r="M90" s="93">
        <f t="shared" si="8"/>
        <v>12794169.254421353</v>
      </c>
      <c r="N90" s="93">
        <f t="shared" si="8"/>
        <v>136318429.03088543</v>
      </c>
      <c r="O90" s="93">
        <f t="shared" si="8"/>
        <v>12313825.836420223</v>
      </c>
      <c r="Q90" s="93">
        <f t="shared" ref="Q90" si="9">Q86+$H$19*Q87</f>
        <v>10860935.119660251</v>
      </c>
      <c r="S90" s="93">
        <f t="shared" ref="S90:T90" si="10">S86+$H$19*S87</f>
        <v>163957287.11700988</v>
      </c>
      <c r="T90" s="93">
        <f t="shared" si="10"/>
        <v>13117533.360657634</v>
      </c>
      <c r="U90" s="133"/>
      <c r="V90" s="8" t="s">
        <v>796</v>
      </c>
    </row>
    <row r="91" spans="2:22" s="82" customFormat="1" x14ac:dyDescent="0.2">
      <c r="B91" s="90" t="s">
        <v>377</v>
      </c>
      <c r="C91" s="53"/>
      <c r="D91" s="95" t="s">
        <v>401</v>
      </c>
      <c r="E91" s="53"/>
      <c r="F91" s="53" t="s">
        <v>176</v>
      </c>
      <c r="H91" s="77">
        <f>SUM(J91:O91,Q91)</f>
        <v>526478146.54528672</v>
      </c>
      <c r="J91" s="93">
        <f>J86+$H$20*J87</f>
        <v>8353730.6496308427</v>
      </c>
      <c r="K91" s="93">
        <f t="shared" ref="K91:O91" si="11">K86+$H$20*K87</f>
        <v>158076649.49278802</v>
      </c>
      <c r="L91" s="93">
        <f t="shared" si="11"/>
        <v>181764040.8816821</v>
      </c>
      <c r="M91" s="93">
        <f t="shared" si="11"/>
        <v>13221774.902596837</v>
      </c>
      <c r="N91" s="93">
        <f t="shared" si="11"/>
        <v>141144208.75397253</v>
      </c>
      <c r="O91" s="93">
        <f t="shared" si="11"/>
        <v>12679338.055508319</v>
      </c>
      <c r="Q91" s="93">
        <f t="shared" ref="Q91" si="12">Q86+$H$20*Q87</f>
        <v>11238403.809108086</v>
      </c>
      <c r="S91" s="93">
        <f t="shared" ref="S91:T91" si="13">S86+$H$20*S87</f>
        <v>169754856.13584235</v>
      </c>
      <c r="T91" s="93">
        <f t="shared" si="13"/>
        <v>13549278.508905917</v>
      </c>
      <c r="U91" s="133"/>
      <c r="V91" s="97"/>
    </row>
    <row r="92" spans="2:22" s="82" customFormat="1" x14ac:dyDescent="0.2">
      <c r="B92" s="53"/>
      <c r="C92" s="53"/>
      <c r="D92" s="53"/>
      <c r="E92" s="53"/>
      <c r="F92" s="53"/>
      <c r="S92" s="133"/>
      <c r="T92" s="133"/>
      <c r="U92" s="133"/>
      <c r="V92" s="133"/>
    </row>
    <row r="93" spans="2:22" s="82" customFormat="1" ht="15" x14ac:dyDescent="0.25">
      <c r="B93" s="89" t="s">
        <v>225</v>
      </c>
      <c r="C93" s="53"/>
      <c r="D93" s="53"/>
      <c r="E93" s="53"/>
      <c r="F93" s="53"/>
      <c r="S93" s="133"/>
      <c r="T93" s="133"/>
      <c r="U93" s="133"/>
      <c r="V93" s="133"/>
    </row>
    <row r="94" spans="2:22" s="82" customFormat="1" x14ac:dyDescent="0.2">
      <c r="B94" s="90" t="s">
        <v>384</v>
      </c>
      <c r="C94" s="53"/>
      <c r="D94" s="95" t="s">
        <v>402</v>
      </c>
      <c r="E94" s="53"/>
      <c r="F94" s="53" t="s">
        <v>176</v>
      </c>
      <c r="H94" s="77">
        <f>SUM(J94:O94)</f>
        <v>507952692.94629735</v>
      </c>
      <c r="J94" s="94">
        <f>J90-J82</f>
        <v>8075055.8477739617</v>
      </c>
      <c r="K94" s="94">
        <f>K90-K82</f>
        <v>152371746.12126285</v>
      </c>
      <c r="L94" s="94">
        <f>L90-L82</f>
        <v>175218531.73587322</v>
      </c>
      <c r="M94" s="94">
        <f>M90-M82</f>
        <v>12794169.254421353</v>
      </c>
      <c r="N94" s="39">
        <f>(N90-N82)+(Q90-Q82)</f>
        <v>147179364.15054569</v>
      </c>
      <c r="O94" s="94">
        <f>O90-O82</f>
        <v>12313825.836420223</v>
      </c>
      <c r="Q94" s="3"/>
      <c r="S94" s="94">
        <f>S90</f>
        <v>163957287.11700988</v>
      </c>
      <c r="T94" s="94">
        <f>T90-T82</f>
        <v>13117533.360657634</v>
      </c>
      <c r="U94" s="133"/>
      <c r="V94" s="8" t="s">
        <v>793</v>
      </c>
    </row>
    <row r="95" spans="2:22" x14ac:dyDescent="0.2">
      <c r="B95" s="90" t="s">
        <v>384</v>
      </c>
      <c r="C95" s="53"/>
      <c r="D95" s="95" t="s">
        <v>403</v>
      </c>
      <c r="E95" s="53"/>
      <c r="F95" s="53" t="s">
        <v>176</v>
      </c>
      <c r="H95" s="77">
        <f>SUM(J95:O95)</f>
        <v>526478146.54528672</v>
      </c>
      <c r="I95" s="82"/>
      <c r="J95" s="94">
        <f>J91-J82</f>
        <v>8353730.6496308427</v>
      </c>
      <c r="K95" s="94">
        <f>K91-K82</f>
        <v>158076649.49278802</v>
      </c>
      <c r="L95" s="94">
        <f>L91-L82</f>
        <v>181764040.8816821</v>
      </c>
      <c r="M95" s="94">
        <f>M91-M82</f>
        <v>13221774.902596837</v>
      </c>
      <c r="N95" s="39">
        <f>(N91-N82)+(Q91-Q82)</f>
        <v>152382612.56308061</v>
      </c>
      <c r="O95" s="94">
        <f>O91-O82</f>
        <v>12679338.055508319</v>
      </c>
      <c r="Q95" s="3"/>
      <c r="S95" s="94">
        <f>S91</f>
        <v>169754856.13584235</v>
      </c>
      <c r="T95" s="94">
        <f>T91-T82</f>
        <v>13549278.508905917</v>
      </c>
      <c r="V95" s="133" t="s">
        <v>330</v>
      </c>
    </row>
    <row r="96" spans="2:22" x14ac:dyDescent="0.2">
      <c r="V96" s="133"/>
    </row>
    <row r="97" spans="2:22" s="73" customFormat="1" x14ac:dyDescent="0.2">
      <c r="B97" s="73" t="s">
        <v>196</v>
      </c>
      <c r="S97" s="125"/>
      <c r="T97" s="125"/>
      <c r="U97" s="125"/>
      <c r="V97" s="125"/>
    </row>
    <row r="98" spans="2:22" s="82" customFormat="1" x14ac:dyDescent="0.2">
      <c r="B98" s="84"/>
      <c r="S98" s="133"/>
      <c r="T98" s="133"/>
      <c r="U98" s="133"/>
      <c r="V98" s="133"/>
    </row>
    <row r="99" spans="2:22" s="82" customFormat="1" ht="15" x14ac:dyDescent="0.2">
      <c r="B99" s="92" t="s">
        <v>220</v>
      </c>
      <c r="S99" s="133"/>
      <c r="T99" s="133"/>
      <c r="U99" s="133"/>
      <c r="V99" s="133"/>
    </row>
    <row r="100" spans="2:22" s="82" customFormat="1" x14ac:dyDescent="0.2">
      <c r="B100" s="88" t="s">
        <v>214</v>
      </c>
      <c r="S100" s="133"/>
      <c r="T100" s="133"/>
      <c r="U100" s="133"/>
      <c r="V100" s="133"/>
    </row>
    <row r="101" spans="2:22" s="82" customFormat="1" x14ac:dyDescent="0.2">
      <c r="B101" s="87" t="s">
        <v>122</v>
      </c>
      <c r="S101" s="133"/>
      <c r="T101" s="133"/>
      <c r="U101" s="133"/>
      <c r="V101" s="133"/>
    </row>
    <row r="102" spans="2:22" s="82" customFormat="1" x14ac:dyDescent="0.2">
      <c r="B102" s="82" t="s">
        <v>123</v>
      </c>
      <c r="F102" s="82" t="s">
        <v>187</v>
      </c>
      <c r="H102" s="77">
        <f>SUM(J102:O102,Q102)</f>
        <v>201313044.43810335</v>
      </c>
      <c r="J102" s="76">
        <f>'GAW import-TD'!H53</f>
        <v>3612731.8609890048</v>
      </c>
      <c r="K102" s="76">
        <f>'GAW import-TD'!I53</f>
        <v>53882668.9877223</v>
      </c>
      <c r="L102" s="76">
        <f>'GAW import-TD'!J53</f>
        <v>71658944.697353765</v>
      </c>
      <c r="M102" s="76">
        <f>'GAW import-TD'!K53</f>
        <v>5825454.7048826264</v>
      </c>
      <c r="N102" s="76">
        <f>'GAW import-TD'!L53</f>
        <v>56412088.749510422</v>
      </c>
      <c r="O102" s="76">
        <f>'GAW import-TD'!M53</f>
        <v>6056928.3496595016</v>
      </c>
      <c r="Q102" s="76">
        <f>'GAW import-TD'!O53</f>
        <v>3864227.0879857107</v>
      </c>
      <c r="S102" s="76">
        <f>'GAW import-TD'!Q53</f>
        <v>53882668.9877223</v>
      </c>
      <c r="T102" s="76">
        <f>'GAW import-TD'!R53</f>
        <v>5825454.7048826264</v>
      </c>
      <c r="U102" s="133"/>
      <c r="V102" s="133"/>
    </row>
    <row r="103" spans="2:22" s="82" customFormat="1" x14ac:dyDescent="0.2">
      <c r="B103" s="82" t="s">
        <v>124</v>
      </c>
      <c r="F103" s="82" t="s">
        <v>187</v>
      </c>
      <c r="H103" s="77">
        <f>SUM(J103:O103,Q103)</f>
        <v>3904592992.4503279</v>
      </c>
      <c r="J103" s="76">
        <f>'GAW import-TD'!H54</f>
        <v>61777714.822912022</v>
      </c>
      <c r="K103" s="76">
        <f>'GAW import-TD'!I54</f>
        <v>1100072762.7530272</v>
      </c>
      <c r="L103" s="76">
        <f>'GAW import-TD'!J54</f>
        <v>1481897598.9788706</v>
      </c>
      <c r="M103" s="76">
        <f>'GAW import-TD'!K54</f>
        <v>108353457.51081644</v>
      </c>
      <c r="N103" s="76">
        <f>'GAW import-TD'!L54</f>
        <v>992780573.52608216</v>
      </c>
      <c r="O103" s="76">
        <f>'GAW import-TD'!M54</f>
        <v>83585611.225301296</v>
      </c>
      <c r="Q103" s="76">
        <f>'GAW import-TD'!O54</f>
        <v>76125273.633318558</v>
      </c>
      <c r="S103" s="76">
        <f>'GAW import-TD'!Q54</f>
        <v>1100072762.7530272</v>
      </c>
      <c r="T103" s="76">
        <f>'GAW import-TD'!R54</f>
        <v>108353457.51081644</v>
      </c>
      <c r="U103" s="133"/>
      <c r="V103" s="133"/>
    </row>
    <row r="104" spans="2:22" s="82" customFormat="1" x14ac:dyDescent="0.2">
      <c r="S104" s="133"/>
      <c r="T104" s="133"/>
      <c r="U104" s="133"/>
      <c r="V104" s="133"/>
    </row>
    <row r="105" spans="2:22" s="82" customFormat="1" x14ac:dyDescent="0.2">
      <c r="B105" s="87" t="s">
        <v>125</v>
      </c>
      <c r="S105" s="133"/>
      <c r="T105" s="133"/>
      <c r="U105" s="133"/>
      <c r="V105" s="133"/>
    </row>
    <row r="106" spans="2:22" s="82" customFormat="1" x14ac:dyDescent="0.2">
      <c r="B106" s="82" t="s">
        <v>126</v>
      </c>
      <c r="F106" s="82" t="s">
        <v>187</v>
      </c>
      <c r="H106" s="77">
        <f>SUM(J106:O106,Q106)</f>
        <v>61280074.629207909</v>
      </c>
      <c r="J106" s="76">
        <f>'GAW import-TD'!H57</f>
        <v>753381.56857522624</v>
      </c>
      <c r="K106" s="76">
        <f>'GAW import-TD'!I57</f>
        <v>23056097.647854753</v>
      </c>
      <c r="L106" s="76">
        <f>'GAW import-TD'!J57</f>
        <v>17002161.528167084</v>
      </c>
      <c r="M106" s="76">
        <f>'GAW import-TD'!K57</f>
        <v>1204009.8566867481</v>
      </c>
      <c r="N106" s="76">
        <f>'GAW import-TD'!L57</f>
        <v>15948026.628076168</v>
      </c>
      <c r="O106" s="76">
        <f>'GAW import-TD'!M57</f>
        <v>1269301.3013328153</v>
      </c>
      <c r="Q106" s="76">
        <f>'GAW import-TD'!O57</f>
        <v>2047096.0985151136</v>
      </c>
      <c r="S106" s="76">
        <f>'GAW import-TD'!Q57</f>
        <v>32244915.965813551</v>
      </c>
      <c r="T106" s="76">
        <f>'GAW import-TD'!R57</f>
        <v>1556188.6921807553</v>
      </c>
      <c r="U106" s="133"/>
      <c r="V106" s="133"/>
    </row>
    <row r="107" spans="2:22" s="82" customFormat="1" x14ac:dyDescent="0.2">
      <c r="B107" s="82" t="s">
        <v>127</v>
      </c>
      <c r="F107" s="82" t="s">
        <v>187</v>
      </c>
      <c r="H107" s="77">
        <f>SUM(J107:O107,Q107)</f>
        <v>2271315864.6442056</v>
      </c>
      <c r="J107" s="76">
        <f>'GAW import-TD'!H58</f>
        <v>28475855.607866839</v>
      </c>
      <c r="K107" s="76">
        <f>'GAW import-TD'!I58</f>
        <v>850034551.10104918</v>
      </c>
      <c r="L107" s="76">
        <f>'GAW import-TD'!J58</f>
        <v>687274657.37767184</v>
      </c>
      <c r="M107" s="76">
        <f>'GAW import-TD'!K58</f>
        <v>29027647.318225559</v>
      </c>
      <c r="N107" s="76">
        <f>'GAW import-TD'!L58</f>
        <v>590098248.42636383</v>
      </c>
      <c r="O107" s="76">
        <f>'GAW import-TD'!M58</f>
        <v>33669883.504201628</v>
      </c>
      <c r="Q107" s="76">
        <f>'GAW import-TD'!O58</f>
        <v>52735021.308826767</v>
      </c>
      <c r="S107" s="76">
        <f>'GAW import-TD'!Q58</f>
        <v>871796058.98372376</v>
      </c>
      <c r="T107" s="76">
        <f>'GAW import-TD'!R58</f>
        <v>30648502.557046279</v>
      </c>
      <c r="U107" s="133"/>
      <c r="V107" s="133"/>
    </row>
    <row r="108" spans="2:22" s="82" customFormat="1" x14ac:dyDescent="0.2">
      <c r="S108" s="133"/>
      <c r="T108" s="133"/>
      <c r="U108" s="133"/>
      <c r="V108" s="133"/>
    </row>
    <row r="109" spans="2:22" s="82" customFormat="1" x14ac:dyDescent="0.2">
      <c r="B109" s="87" t="s">
        <v>128</v>
      </c>
      <c r="S109" s="133"/>
      <c r="T109" s="133"/>
      <c r="U109" s="133"/>
      <c r="V109" s="133"/>
    </row>
    <row r="110" spans="2:22" s="82" customFormat="1" x14ac:dyDescent="0.2">
      <c r="B110" s="82" t="s">
        <v>129</v>
      </c>
      <c r="F110" s="82" t="s">
        <v>187</v>
      </c>
      <c r="H110" s="77">
        <f>SUM(J110:O110,Q110)</f>
        <v>0</v>
      </c>
      <c r="J110" s="76">
        <f>'GAW import-TD'!H61</f>
        <v>0</v>
      </c>
      <c r="K110" s="76">
        <f>'GAW import-TD'!I61</f>
        <v>0</v>
      </c>
      <c r="L110" s="76">
        <f>'GAW import-TD'!J61</f>
        <v>0</v>
      </c>
      <c r="M110" s="76">
        <f>'GAW import-TD'!K61</f>
        <v>0</v>
      </c>
      <c r="N110" s="76">
        <f>'GAW import-TD'!L61</f>
        <v>0</v>
      </c>
      <c r="O110" s="76">
        <f>'GAW import-TD'!M61</f>
        <v>0</v>
      </c>
      <c r="Q110" s="76">
        <f>'GAW import-TD'!O61</f>
        <v>0</v>
      </c>
      <c r="S110" s="76">
        <f>'GAW import-TD'!Q61</f>
        <v>0</v>
      </c>
      <c r="T110" s="76">
        <f>'GAW import-TD'!R61</f>
        <v>0</v>
      </c>
      <c r="U110" s="133"/>
      <c r="V110" s="133"/>
    </row>
    <row r="111" spans="2:22" s="82" customFormat="1" x14ac:dyDescent="0.2">
      <c r="B111" s="82" t="s">
        <v>130</v>
      </c>
      <c r="F111" s="82" t="s">
        <v>187</v>
      </c>
      <c r="H111" s="77">
        <f>SUM(J111:O111,Q111)</f>
        <v>0</v>
      </c>
      <c r="J111" s="76">
        <f>'GAW import-TD'!H62</f>
        <v>0</v>
      </c>
      <c r="K111" s="76">
        <f>'GAW import-TD'!I62</f>
        <v>0</v>
      </c>
      <c r="L111" s="76">
        <f>'GAW import-TD'!J62</f>
        <v>0</v>
      </c>
      <c r="M111" s="76">
        <f>'GAW import-TD'!K62</f>
        <v>0</v>
      </c>
      <c r="N111" s="76">
        <f>'GAW import-TD'!L62</f>
        <v>0</v>
      </c>
      <c r="O111" s="76">
        <f>'GAW import-TD'!M62</f>
        <v>0</v>
      </c>
      <c r="Q111" s="76">
        <f>'GAW import-TD'!O62</f>
        <v>0</v>
      </c>
      <c r="S111" s="76">
        <f>'GAW import-TD'!Q62</f>
        <v>0</v>
      </c>
      <c r="T111" s="76">
        <f>'GAW import-TD'!R62</f>
        <v>0</v>
      </c>
      <c r="U111" s="133"/>
      <c r="V111" s="133"/>
    </row>
    <row r="112" spans="2:22" s="82" customFormat="1" x14ac:dyDescent="0.2">
      <c r="S112" s="133"/>
      <c r="T112" s="133"/>
      <c r="U112" s="133"/>
      <c r="V112" s="133"/>
    </row>
    <row r="113" spans="2:22" s="82" customFormat="1" x14ac:dyDescent="0.2">
      <c r="B113" s="87" t="s">
        <v>131</v>
      </c>
      <c r="S113" s="133"/>
      <c r="T113" s="133"/>
      <c r="U113" s="133"/>
      <c r="V113" s="133"/>
    </row>
    <row r="114" spans="2:22" s="82" customFormat="1" x14ac:dyDescent="0.2">
      <c r="B114" s="82" t="s">
        <v>132</v>
      </c>
      <c r="F114" s="82" t="s">
        <v>187</v>
      </c>
      <c r="H114" s="77">
        <f>SUM(J114:O114,Q114)</f>
        <v>28849.301253818183</v>
      </c>
      <c r="J114" s="76">
        <f>'GAW import-TD'!H65</f>
        <v>0</v>
      </c>
      <c r="K114" s="76">
        <f>'GAW import-TD'!I65</f>
        <v>0</v>
      </c>
      <c r="L114" s="76">
        <f>'GAW import-TD'!J65</f>
        <v>0</v>
      </c>
      <c r="M114" s="76">
        <f>'GAW import-TD'!K65</f>
        <v>0</v>
      </c>
      <c r="N114" s="76">
        <f>'GAW import-TD'!L65</f>
        <v>0</v>
      </c>
      <c r="O114" s="76">
        <f>'GAW import-TD'!M65</f>
        <v>28849.301253818183</v>
      </c>
      <c r="Q114" s="76">
        <f>'GAW import-TD'!O65</f>
        <v>0</v>
      </c>
      <c r="S114" s="76">
        <f>'GAW import-TD'!Q65</f>
        <v>0</v>
      </c>
      <c r="T114" s="76">
        <f>'GAW import-TD'!R65</f>
        <v>0</v>
      </c>
      <c r="U114" s="133"/>
      <c r="V114" s="133"/>
    </row>
    <row r="115" spans="2:22" s="82" customFormat="1" x14ac:dyDescent="0.2">
      <c r="B115" s="82" t="s">
        <v>133</v>
      </c>
      <c r="F115" s="82" t="s">
        <v>187</v>
      </c>
      <c r="H115" s="77">
        <f>SUM(J115:O115,Q115)</f>
        <v>189958.45313454547</v>
      </c>
      <c r="J115" s="76">
        <f>'GAW import-TD'!H66</f>
        <v>0</v>
      </c>
      <c r="K115" s="76">
        <f>'GAW import-TD'!I66</f>
        <v>0</v>
      </c>
      <c r="L115" s="76">
        <f>'GAW import-TD'!J66</f>
        <v>0</v>
      </c>
      <c r="M115" s="76">
        <f>'GAW import-TD'!K66</f>
        <v>0</v>
      </c>
      <c r="N115" s="76">
        <f>'GAW import-TD'!L66</f>
        <v>0</v>
      </c>
      <c r="O115" s="76">
        <f>'GAW import-TD'!M66</f>
        <v>189958.45313454547</v>
      </c>
      <c r="Q115" s="76">
        <f>'GAW import-TD'!O66</f>
        <v>0</v>
      </c>
      <c r="S115" s="76">
        <f>'GAW import-TD'!Q66</f>
        <v>0</v>
      </c>
      <c r="T115" s="76">
        <f>'GAW import-TD'!R66</f>
        <v>0</v>
      </c>
      <c r="U115" s="133"/>
      <c r="V115" s="133"/>
    </row>
    <row r="116" spans="2:22" s="82" customFormat="1" x14ac:dyDescent="0.2">
      <c r="S116" s="133"/>
      <c r="T116" s="133"/>
      <c r="U116" s="133"/>
      <c r="V116" s="133"/>
    </row>
    <row r="117" spans="2:22" s="82" customFormat="1" x14ac:dyDescent="0.2">
      <c r="B117" s="88" t="s">
        <v>151</v>
      </c>
      <c r="S117" s="133"/>
      <c r="T117" s="133"/>
      <c r="U117" s="133"/>
      <c r="V117" s="133"/>
    </row>
    <row r="118" spans="2:22" s="82" customFormat="1" x14ac:dyDescent="0.2">
      <c r="B118" s="87" t="s">
        <v>111</v>
      </c>
      <c r="S118" s="133"/>
      <c r="T118" s="133"/>
      <c r="U118" s="133"/>
      <c r="V118" s="133"/>
    </row>
    <row r="119" spans="2:22" s="82" customFormat="1" x14ac:dyDescent="0.2">
      <c r="B119" s="82" t="s">
        <v>112</v>
      </c>
      <c r="F119" s="82" t="s">
        <v>178</v>
      </c>
      <c r="H119" s="77">
        <f>SUM(J119:O119,Q119)</f>
        <v>31360.13</v>
      </c>
      <c r="J119" s="76">
        <f>'Input Ov. opbrengsten-TD'!H146</f>
        <v>0</v>
      </c>
      <c r="K119" s="76">
        <f>'Input Ov. opbrengsten-TD'!I146</f>
        <v>0</v>
      </c>
      <c r="L119" s="76">
        <f>'Input Ov. opbrengsten-TD'!J146</f>
        <v>0</v>
      </c>
      <c r="M119" s="76">
        <f>'Input Ov. opbrengsten-TD'!K146</f>
        <v>31360.13</v>
      </c>
      <c r="N119" s="76">
        <f>'Input Ov. opbrengsten-TD'!L146</f>
        <v>0</v>
      </c>
      <c r="O119" s="76">
        <f>'Input Ov. opbrengsten-TD'!M146</f>
        <v>0</v>
      </c>
      <c r="Q119" s="76">
        <f>'Input Ov. opbrengsten-TD'!O146</f>
        <v>0</v>
      </c>
      <c r="S119" s="76">
        <f>'Input Ov. opbrengsten-TD'!Q146</f>
        <v>0</v>
      </c>
      <c r="T119" s="76">
        <f>'Input Ov. opbrengsten-TD'!R146</f>
        <v>31360.13</v>
      </c>
      <c r="U119" s="133"/>
      <c r="V119" s="133"/>
    </row>
    <row r="120" spans="2:22" s="82" customFormat="1" x14ac:dyDescent="0.2">
      <c r="S120" s="133"/>
      <c r="T120" s="133"/>
      <c r="U120" s="133"/>
      <c r="V120" s="133"/>
    </row>
    <row r="121" spans="2:22" s="82" customFormat="1" ht="15" x14ac:dyDescent="0.25">
      <c r="B121" s="89" t="s">
        <v>221</v>
      </c>
      <c r="C121" s="53"/>
      <c r="D121" s="53"/>
      <c r="E121" s="53"/>
      <c r="F121" s="53"/>
      <c r="S121" s="133"/>
      <c r="T121" s="133"/>
      <c r="U121" s="133"/>
      <c r="V121" s="133"/>
    </row>
    <row r="122" spans="2:22" s="82" customFormat="1" x14ac:dyDescent="0.2">
      <c r="B122" s="88" t="s">
        <v>222</v>
      </c>
      <c r="C122" s="53"/>
      <c r="D122" s="53"/>
      <c r="E122" s="53"/>
      <c r="F122" s="53"/>
      <c r="S122" s="133"/>
      <c r="T122" s="133"/>
      <c r="U122" s="133"/>
      <c r="V122" s="133"/>
    </row>
    <row r="123" spans="2:22" s="82" customFormat="1" x14ac:dyDescent="0.2">
      <c r="B123" s="90" t="s">
        <v>126</v>
      </c>
      <c r="C123" s="53"/>
      <c r="D123" s="53"/>
      <c r="E123" s="53"/>
      <c r="F123" s="53" t="s">
        <v>178</v>
      </c>
      <c r="H123" s="77">
        <f>SUM(J123:O123,Q123)</f>
        <v>262621968.36856505</v>
      </c>
      <c r="J123" s="93">
        <f t="shared" ref="J123:O124" si="14">J102+J106+J110+J114</f>
        <v>4366113.4295642311</v>
      </c>
      <c r="K123" s="93">
        <f t="shared" si="14"/>
        <v>76938766.635577053</v>
      </c>
      <c r="L123" s="93">
        <f t="shared" si="14"/>
        <v>88661106.225520849</v>
      </c>
      <c r="M123" s="93">
        <f t="shared" si="14"/>
        <v>7029464.5615693741</v>
      </c>
      <c r="N123" s="93">
        <f t="shared" si="14"/>
        <v>72360115.377586588</v>
      </c>
      <c r="O123" s="93">
        <f t="shared" si="14"/>
        <v>7355078.9522461351</v>
      </c>
      <c r="Q123" s="93">
        <f>Q102+Q106+Q110+Q114</f>
        <v>5911323.1865008241</v>
      </c>
      <c r="S123" s="93">
        <f t="shared" ref="S123:T123" si="15">S102+S106+S110+S114</f>
        <v>86127584.953535855</v>
      </c>
      <c r="T123" s="93">
        <f t="shared" si="15"/>
        <v>7381643.397063382</v>
      </c>
      <c r="U123" s="133"/>
      <c r="V123" s="8" t="s">
        <v>794</v>
      </c>
    </row>
    <row r="124" spans="2:22" s="82" customFormat="1" x14ac:dyDescent="0.2">
      <c r="B124" s="90" t="s">
        <v>155</v>
      </c>
      <c r="C124" s="53"/>
      <c r="D124" s="53"/>
      <c r="E124" s="53"/>
      <c r="F124" s="53" t="s">
        <v>178</v>
      </c>
      <c r="H124" s="77">
        <f>SUM(J124:O124,Q124)</f>
        <v>6176098815.5476685</v>
      </c>
      <c r="J124" s="93">
        <f t="shared" si="14"/>
        <v>90253570.430778861</v>
      </c>
      <c r="K124" s="93">
        <f t="shared" si="14"/>
        <v>1950107313.8540764</v>
      </c>
      <c r="L124" s="93">
        <f t="shared" si="14"/>
        <v>2169172256.3565426</v>
      </c>
      <c r="M124" s="93">
        <f t="shared" si="14"/>
        <v>137381104.82904199</v>
      </c>
      <c r="N124" s="93">
        <f t="shared" si="14"/>
        <v>1582878821.952446</v>
      </c>
      <c r="O124" s="93">
        <f t="shared" si="14"/>
        <v>117445453.18263747</v>
      </c>
      <c r="Q124" s="93">
        <f>Q103+Q107+Q111+Q115</f>
        <v>128860294.94214532</v>
      </c>
      <c r="S124" s="93">
        <f t="shared" ref="S124:T124" si="16">S103+S107+S111+S115</f>
        <v>1971868821.7367511</v>
      </c>
      <c r="T124" s="93">
        <f t="shared" si="16"/>
        <v>139001960.06786272</v>
      </c>
      <c r="U124" s="133"/>
      <c r="V124" s="8" t="s">
        <v>795</v>
      </c>
    </row>
    <row r="125" spans="2:22" s="82" customFormat="1" x14ac:dyDescent="0.2">
      <c r="B125" s="53"/>
      <c r="C125" s="53"/>
      <c r="D125" s="53"/>
      <c r="E125" s="53"/>
      <c r="F125" s="53"/>
      <c r="S125" s="133"/>
      <c r="T125" s="133"/>
      <c r="U125" s="133"/>
      <c r="V125" s="133"/>
    </row>
    <row r="126" spans="2:22" s="82" customFormat="1" x14ac:dyDescent="0.2">
      <c r="B126" s="88" t="s">
        <v>223</v>
      </c>
      <c r="C126" s="53"/>
      <c r="D126" s="91"/>
      <c r="E126" s="53"/>
      <c r="F126" s="53"/>
      <c r="S126" s="133"/>
      <c r="T126" s="133"/>
      <c r="U126" s="133"/>
      <c r="V126" s="133"/>
    </row>
    <row r="127" spans="2:22" s="82" customFormat="1" x14ac:dyDescent="0.2">
      <c r="B127" s="90" t="s">
        <v>384</v>
      </c>
      <c r="C127" s="53"/>
      <c r="D127" s="91" t="s">
        <v>401</v>
      </c>
      <c r="E127" s="53"/>
      <c r="F127" s="53" t="s">
        <v>178</v>
      </c>
      <c r="H127" s="77">
        <f>SUM(J127:O127,Q127)</f>
        <v>531282266.84488857</v>
      </c>
      <c r="J127" s="93">
        <f>J123+$H$20*J124</f>
        <v>8292143.7433031108</v>
      </c>
      <c r="K127" s="93">
        <f t="shared" ref="K127:O127" si="17">K123+$H$20*K124</f>
        <v>161768434.78822938</v>
      </c>
      <c r="L127" s="93">
        <f t="shared" si="17"/>
        <v>183020099.37703043</v>
      </c>
      <c r="M127" s="93">
        <f t="shared" si="17"/>
        <v>13005542.621632699</v>
      </c>
      <c r="N127" s="93">
        <f t="shared" si="17"/>
        <v>141215344.13251799</v>
      </c>
      <c r="O127" s="93">
        <f t="shared" si="17"/>
        <v>12463956.165690865</v>
      </c>
      <c r="Q127" s="93">
        <f t="shared" ref="Q127" si="18">Q123+$H$20*Q124</f>
        <v>11516746.016484145</v>
      </c>
      <c r="S127" s="93">
        <f t="shared" ref="S127:T127" si="19">S123+$H$20*S124</f>
        <v>171903878.69908452</v>
      </c>
      <c r="T127" s="93">
        <f t="shared" si="19"/>
        <v>13428228.66001541</v>
      </c>
      <c r="U127" s="133"/>
      <c r="V127" s="8" t="s">
        <v>796</v>
      </c>
    </row>
    <row r="128" spans="2:22" s="82" customFormat="1" x14ac:dyDescent="0.2">
      <c r="B128" s="90" t="s">
        <v>384</v>
      </c>
      <c r="C128" s="53"/>
      <c r="D128" s="95" t="s">
        <v>404</v>
      </c>
      <c r="E128" s="53"/>
      <c r="F128" s="53" t="s">
        <v>178</v>
      </c>
      <c r="H128" s="77">
        <f>SUM(J128:O128,Q128)</f>
        <v>512753970.39824557</v>
      </c>
      <c r="J128" s="93">
        <f>J123+$H$21*J124</f>
        <v>8021383.0320107751</v>
      </c>
      <c r="K128" s="93">
        <f t="shared" ref="K128:O128" si="20">K123+$H$21*K124</f>
        <v>155918112.84666714</v>
      </c>
      <c r="L128" s="93">
        <f t="shared" si="20"/>
        <v>176512582.60796082</v>
      </c>
      <c r="M128" s="93">
        <f t="shared" si="20"/>
        <v>12593399.307145573</v>
      </c>
      <c r="N128" s="93">
        <f t="shared" si="20"/>
        <v>136466707.66666064</v>
      </c>
      <c r="O128" s="93">
        <f t="shared" si="20"/>
        <v>12111619.806142952</v>
      </c>
      <c r="Q128" s="93">
        <f t="shared" ref="Q128" si="21">Q123+$H$21*Q124</f>
        <v>11130165.131657708</v>
      </c>
      <c r="S128" s="93">
        <f t="shared" ref="S128:T128" si="22">S123+$H$21*S124</f>
        <v>165988272.23387426</v>
      </c>
      <c r="T128" s="93">
        <f t="shared" si="22"/>
        <v>13011222.779811822</v>
      </c>
      <c r="U128" s="133"/>
      <c r="V128" s="97"/>
    </row>
    <row r="129" spans="2:22" s="82" customFormat="1" x14ac:dyDescent="0.2">
      <c r="B129" s="53"/>
      <c r="C129" s="53"/>
      <c r="D129" s="53"/>
      <c r="E129" s="53"/>
      <c r="F129" s="53"/>
      <c r="S129" s="133"/>
      <c r="T129" s="133"/>
      <c r="U129" s="133"/>
      <c r="V129" s="133"/>
    </row>
    <row r="130" spans="2:22" s="82" customFormat="1" ht="15" x14ac:dyDescent="0.25">
      <c r="B130" s="89" t="s">
        <v>225</v>
      </c>
      <c r="C130" s="53"/>
      <c r="D130" s="53"/>
      <c r="E130" s="53"/>
      <c r="F130" s="53"/>
      <c r="S130" s="133"/>
      <c r="T130" s="133"/>
      <c r="U130" s="133"/>
      <c r="V130" s="133"/>
    </row>
    <row r="131" spans="2:22" s="82" customFormat="1" x14ac:dyDescent="0.2">
      <c r="B131" s="90" t="s">
        <v>384</v>
      </c>
      <c r="C131" s="53"/>
      <c r="D131" s="95" t="s">
        <v>403</v>
      </c>
      <c r="E131" s="53"/>
      <c r="F131" s="53" t="s">
        <v>178</v>
      </c>
      <c r="H131" s="77">
        <f>SUM(J131:O131)</f>
        <v>531250906.71488857</v>
      </c>
      <c r="J131" s="94">
        <f>J127-J119</f>
        <v>8292143.7433031108</v>
      </c>
      <c r="K131" s="94">
        <f>K127-K119</f>
        <v>161768434.78822938</v>
      </c>
      <c r="L131" s="94">
        <f>L127-L119</f>
        <v>183020099.37703043</v>
      </c>
      <c r="M131" s="94">
        <f>M127-M119</f>
        <v>12974182.491632698</v>
      </c>
      <c r="N131" s="39">
        <f>(N127-N119)+(Q127-Q119)</f>
        <v>152732090.14900213</v>
      </c>
      <c r="O131" s="94">
        <f>O127-O119</f>
        <v>12463956.165690865</v>
      </c>
      <c r="Q131" s="3"/>
      <c r="S131" s="94">
        <f>S127</f>
        <v>171903878.69908452</v>
      </c>
      <c r="T131" s="94">
        <f>T127-T119</f>
        <v>13396868.530015409</v>
      </c>
      <c r="U131" s="133"/>
      <c r="V131" s="8" t="s">
        <v>793</v>
      </c>
    </row>
    <row r="132" spans="2:22" s="82" customFormat="1" x14ac:dyDescent="0.2">
      <c r="B132" s="90" t="s">
        <v>384</v>
      </c>
      <c r="C132" s="53"/>
      <c r="D132" s="95" t="s">
        <v>405</v>
      </c>
      <c r="E132" s="53"/>
      <c r="F132" s="53" t="s">
        <v>178</v>
      </c>
      <c r="H132" s="77">
        <f>SUM(J132:O132)</f>
        <v>512722610.26824558</v>
      </c>
      <c r="J132" s="94">
        <f>J128-J119</f>
        <v>8021383.0320107751</v>
      </c>
      <c r="K132" s="94">
        <f>K128-K119</f>
        <v>155918112.84666714</v>
      </c>
      <c r="L132" s="94">
        <f>L128-L119</f>
        <v>176512582.60796082</v>
      </c>
      <c r="M132" s="94">
        <f>M128-M119</f>
        <v>12562039.177145572</v>
      </c>
      <c r="N132" s="39">
        <f>(N128-N119)+(Q128-Q119)</f>
        <v>147596872.79831836</v>
      </c>
      <c r="O132" s="94">
        <f>O128-O119</f>
        <v>12111619.806142952</v>
      </c>
      <c r="Q132" s="3"/>
      <c r="S132" s="94">
        <f>S128</f>
        <v>165988272.23387426</v>
      </c>
      <c r="T132" s="94">
        <f>T128-T119</f>
        <v>12979862.649811821</v>
      </c>
      <c r="U132" s="133"/>
      <c r="V132" s="133" t="s">
        <v>330</v>
      </c>
    </row>
    <row r="133" spans="2:22" x14ac:dyDescent="0.2">
      <c r="V133" s="133"/>
    </row>
    <row r="134" spans="2:22" s="73" customFormat="1" x14ac:dyDescent="0.2">
      <c r="B134" s="73" t="s">
        <v>156</v>
      </c>
      <c r="S134" s="125"/>
      <c r="T134" s="125"/>
      <c r="U134" s="125"/>
      <c r="V134" s="125"/>
    </row>
    <row r="135" spans="2:22" s="82" customFormat="1" x14ac:dyDescent="0.2">
      <c r="B135" s="84"/>
      <c r="S135" s="133"/>
      <c r="T135" s="133"/>
      <c r="U135" s="133"/>
      <c r="V135" s="133"/>
    </row>
    <row r="136" spans="2:22" s="82" customFormat="1" ht="15" x14ac:dyDescent="0.2">
      <c r="B136" s="92" t="s">
        <v>220</v>
      </c>
      <c r="S136" s="133"/>
      <c r="T136" s="133"/>
      <c r="U136" s="133"/>
      <c r="V136" s="133"/>
    </row>
    <row r="137" spans="2:22" s="82" customFormat="1" x14ac:dyDescent="0.2">
      <c r="B137" s="88" t="s">
        <v>214</v>
      </c>
      <c r="S137" s="133"/>
      <c r="T137" s="133"/>
      <c r="U137" s="133"/>
      <c r="V137" s="133"/>
    </row>
    <row r="138" spans="2:22" s="82" customFormat="1" x14ac:dyDescent="0.2">
      <c r="B138" s="87" t="s">
        <v>122</v>
      </c>
      <c r="S138" s="133"/>
      <c r="T138" s="133"/>
      <c r="U138" s="133"/>
      <c r="V138" s="133"/>
    </row>
    <row r="139" spans="2:22" s="82" customFormat="1" x14ac:dyDescent="0.2">
      <c r="B139" s="82" t="s">
        <v>123</v>
      </c>
      <c r="F139" s="82" t="s">
        <v>149</v>
      </c>
      <c r="H139" s="77">
        <f>SUM(J139:O139,Q139)</f>
        <v>204131427.06023681</v>
      </c>
      <c r="J139" s="76">
        <f>'GAW import-TD'!H71</f>
        <v>3663310.1070428505</v>
      </c>
      <c r="K139" s="76">
        <f>'GAW import-TD'!I71</f>
        <v>54637026.353550419</v>
      </c>
      <c r="L139" s="76">
        <f>'GAW import-TD'!J71</f>
        <v>72662169.923116714</v>
      </c>
      <c r="M139" s="76">
        <f>'GAW import-TD'!K71</f>
        <v>5907011.0707509825</v>
      </c>
      <c r="N139" s="76">
        <f>'GAW import-TD'!L71</f>
        <v>57201857.992003568</v>
      </c>
      <c r="O139" s="76">
        <f>'GAW import-TD'!M71</f>
        <v>6141725.3465547552</v>
      </c>
      <c r="Q139" s="76">
        <f>'GAW import-TD'!O71</f>
        <v>3918326.2672175104</v>
      </c>
      <c r="S139" s="76">
        <f>'GAW import-TD'!Q71</f>
        <v>54637026.353550419</v>
      </c>
      <c r="T139" s="76">
        <f>'GAW import-TD'!R71</f>
        <v>5907011.0707509825</v>
      </c>
      <c r="U139" s="133"/>
      <c r="V139" s="133"/>
    </row>
    <row r="140" spans="2:22" s="82" customFormat="1" x14ac:dyDescent="0.2">
      <c r="B140" s="82" t="s">
        <v>124</v>
      </c>
      <c r="F140" s="82" t="s">
        <v>149</v>
      </c>
      <c r="H140" s="77">
        <f>SUM(J140:O140,Q140)</f>
        <v>3755125867.2843957</v>
      </c>
      <c r="J140" s="76">
        <f>'GAW import-TD'!H72</f>
        <v>58979292.723389946</v>
      </c>
      <c r="K140" s="76">
        <f>'GAW import-TD'!I72</f>
        <v>1060836755.078019</v>
      </c>
      <c r="L140" s="76">
        <f>'GAW import-TD'!J72</f>
        <v>1429981995.441458</v>
      </c>
      <c r="M140" s="76">
        <f>'GAW import-TD'!K72</f>
        <v>103963394.84521689</v>
      </c>
      <c r="N140" s="76">
        <f>'GAW import-TD'!L72</f>
        <v>949477643.56344378</v>
      </c>
      <c r="O140" s="76">
        <f>'GAW import-TD'!M72</f>
        <v>78614084.435900614</v>
      </c>
      <c r="Q140" s="76">
        <f>'GAW import-TD'!O72</f>
        <v>73272701.196967497</v>
      </c>
      <c r="S140" s="76">
        <f>'GAW import-TD'!Q72</f>
        <v>1060836755.078019</v>
      </c>
      <c r="T140" s="76">
        <f>'GAW import-TD'!R72</f>
        <v>103963394.84521689</v>
      </c>
      <c r="U140" s="133"/>
      <c r="V140" s="133"/>
    </row>
    <row r="141" spans="2:22" s="82" customFormat="1" x14ac:dyDescent="0.2">
      <c r="S141" s="133"/>
      <c r="T141" s="133"/>
      <c r="U141" s="133"/>
      <c r="V141" s="133"/>
    </row>
    <row r="142" spans="2:22" s="82" customFormat="1" x14ac:dyDescent="0.2">
      <c r="B142" s="87" t="s">
        <v>125</v>
      </c>
      <c r="S142" s="133"/>
      <c r="T142" s="133"/>
      <c r="U142" s="133"/>
      <c r="V142" s="133"/>
    </row>
    <row r="143" spans="2:22" s="82" customFormat="1" x14ac:dyDescent="0.2">
      <c r="B143" s="82" t="s">
        <v>126</v>
      </c>
      <c r="F143" s="82" t="s">
        <v>149</v>
      </c>
      <c r="H143" s="77">
        <f>SUM(J143:O143,Q143)</f>
        <v>67020339.969347395</v>
      </c>
      <c r="J143" s="76">
        <f>'GAW import-TD'!H75</f>
        <v>811162.82075616391</v>
      </c>
      <c r="K143" s="76">
        <f>'GAW import-TD'!I75</f>
        <v>25118464.702331074</v>
      </c>
      <c r="L143" s="76">
        <f>'GAW import-TD'!J75</f>
        <v>19039098.825552598</v>
      </c>
      <c r="M143" s="76">
        <f>'GAW import-TD'!K75</f>
        <v>1165492.5410366717</v>
      </c>
      <c r="N143" s="76">
        <f>'GAW import-TD'!L75</f>
        <v>17287450.07465294</v>
      </c>
      <c r="O143" s="76">
        <f>'GAW import-TD'!M75</f>
        <v>1288669.8067706935</v>
      </c>
      <c r="Q143" s="76">
        <f>'GAW import-TD'!O75</f>
        <v>2310001.1982472581</v>
      </c>
      <c r="S143" s="76">
        <f>'GAW import-TD'!Q75</f>
        <v>31683102.404278636</v>
      </c>
      <c r="T143" s="76">
        <f>'GAW import-TD'!R75</f>
        <v>1627956.0054805949</v>
      </c>
      <c r="U143" s="133"/>
      <c r="V143" s="133"/>
    </row>
    <row r="144" spans="2:22" s="82" customFormat="1" x14ac:dyDescent="0.2">
      <c r="B144" s="82" t="s">
        <v>127</v>
      </c>
      <c r="F144" s="82" t="s">
        <v>149</v>
      </c>
      <c r="H144" s="77">
        <f>SUM(J144:O144,Q144)</f>
        <v>2540177527.2407618</v>
      </c>
      <c r="J144" s="76">
        <f>'GAW import-TD'!H76</f>
        <v>29627165.716850836</v>
      </c>
      <c r="K144" s="76">
        <f>'GAW import-TD'!I76</f>
        <v>971093675.878824</v>
      </c>
      <c r="L144" s="76">
        <f>'GAW import-TD'!J76</f>
        <v>762590178.45282626</v>
      </c>
      <c r="M144" s="76">
        <f>'GAW import-TD'!K76</f>
        <v>30271682.119644068</v>
      </c>
      <c r="N144" s="76">
        <f>'GAW import-TD'!L76</f>
        <v>650362370.12962592</v>
      </c>
      <c r="O144" s="76">
        <f>'GAW import-TD'!M76</f>
        <v>36173340.554520741</v>
      </c>
      <c r="Q144" s="76">
        <f>'GAW import-TD'!O76</f>
        <v>60059114.388469949</v>
      </c>
      <c r="S144" s="76">
        <f>'GAW import-TD'!Q76</f>
        <v>986595207.16990829</v>
      </c>
      <c r="T144" s="76">
        <f>'GAW import-TD'!R76</f>
        <v>32118980.407364346</v>
      </c>
      <c r="U144" s="133"/>
      <c r="V144" s="133"/>
    </row>
    <row r="145" spans="2:22" s="82" customFormat="1" x14ac:dyDescent="0.2">
      <c r="S145" s="133"/>
      <c r="T145" s="133"/>
      <c r="U145" s="133"/>
      <c r="V145" s="133"/>
    </row>
    <row r="146" spans="2:22" s="82" customFormat="1" x14ac:dyDescent="0.2">
      <c r="B146" s="87" t="s">
        <v>128</v>
      </c>
      <c r="S146" s="133"/>
      <c r="T146" s="133"/>
      <c r="U146" s="133"/>
      <c r="V146" s="133"/>
    </row>
    <row r="147" spans="2:22" s="82" customFormat="1" x14ac:dyDescent="0.2">
      <c r="B147" s="82" t="s">
        <v>129</v>
      </c>
      <c r="F147" s="82" t="s">
        <v>149</v>
      </c>
      <c r="H147" s="77">
        <f>SUM(J147:O147,Q147)</f>
        <v>0</v>
      </c>
      <c r="J147" s="76">
        <f>'GAW import-TD'!H79</f>
        <v>0</v>
      </c>
      <c r="K147" s="76">
        <f>'GAW import-TD'!I79</f>
        <v>0</v>
      </c>
      <c r="L147" s="76">
        <f>'GAW import-TD'!J79</f>
        <v>0</v>
      </c>
      <c r="M147" s="76">
        <f>'GAW import-TD'!K79</f>
        <v>0</v>
      </c>
      <c r="N147" s="76">
        <f>'GAW import-TD'!L79</f>
        <v>0</v>
      </c>
      <c r="O147" s="76">
        <f>'GAW import-TD'!M79</f>
        <v>0</v>
      </c>
      <c r="Q147" s="76">
        <f>'GAW import-TD'!O79</f>
        <v>0</v>
      </c>
      <c r="S147" s="76">
        <f>'GAW import-TD'!Q79</f>
        <v>0</v>
      </c>
      <c r="T147" s="76">
        <f>'GAW import-TD'!R79</f>
        <v>0</v>
      </c>
      <c r="U147" s="133"/>
      <c r="V147" s="133"/>
    </row>
    <row r="148" spans="2:22" s="82" customFormat="1" x14ac:dyDescent="0.2">
      <c r="B148" s="82" t="s">
        <v>130</v>
      </c>
      <c r="F148" s="82" t="s">
        <v>149</v>
      </c>
      <c r="H148" s="77">
        <f>SUM(J148:O148,Q148)</f>
        <v>0</v>
      </c>
      <c r="J148" s="76">
        <f>'GAW import-TD'!H80</f>
        <v>0</v>
      </c>
      <c r="K148" s="76">
        <f>'GAW import-TD'!I80</f>
        <v>0</v>
      </c>
      <c r="L148" s="76">
        <f>'GAW import-TD'!J80</f>
        <v>0</v>
      </c>
      <c r="M148" s="76">
        <f>'GAW import-TD'!K80</f>
        <v>0</v>
      </c>
      <c r="N148" s="76">
        <f>'GAW import-TD'!L80</f>
        <v>0</v>
      </c>
      <c r="O148" s="76">
        <f>'GAW import-TD'!M80</f>
        <v>0</v>
      </c>
      <c r="Q148" s="76">
        <f>'GAW import-TD'!O80</f>
        <v>0</v>
      </c>
      <c r="S148" s="76">
        <f>'GAW import-TD'!Q80</f>
        <v>0</v>
      </c>
      <c r="T148" s="76">
        <f>'GAW import-TD'!R80</f>
        <v>0</v>
      </c>
      <c r="U148" s="133"/>
      <c r="V148" s="133"/>
    </row>
    <row r="149" spans="2:22" s="82" customFormat="1" x14ac:dyDescent="0.2">
      <c r="S149" s="133"/>
      <c r="T149" s="133"/>
      <c r="U149" s="133"/>
      <c r="V149" s="133"/>
    </row>
    <row r="150" spans="2:22" s="82" customFormat="1" x14ac:dyDescent="0.2">
      <c r="B150" s="87" t="s">
        <v>131</v>
      </c>
      <c r="S150" s="133"/>
      <c r="T150" s="133"/>
      <c r="U150" s="133"/>
      <c r="V150" s="133"/>
    </row>
    <row r="151" spans="2:22" s="82" customFormat="1" x14ac:dyDescent="0.2">
      <c r="B151" s="82" t="s">
        <v>132</v>
      </c>
      <c r="F151" s="82" t="s">
        <v>149</v>
      </c>
      <c r="H151" s="77">
        <f>SUM(J151:O151,Q151)</f>
        <v>29253.191471371636</v>
      </c>
      <c r="J151" s="76">
        <f>'GAW import-TD'!H83</f>
        <v>0</v>
      </c>
      <c r="K151" s="76">
        <f>'GAW import-TD'!I83</f>
        <v>0</v>
      </c>
      <c r="L151" s="76">
        <f>'GAW import-TD'!J83</f>
        <v>0</v>
      </c>
      <c r="M151" s="76">
        <f>'GAW import-TD'!K83</f>
        <v>0</v>
      </c>
      <c r="N151" s="76">
        <f>'GAW import-TD'!L83</f>
        <v>0</v>
      </c>
      <c r="O151" s="76">
        <f>'GAW import-TD'!M83</f>
        <v>29253.191471371636</v>
      </c>
      <c r="Q151" s="76">
        <f>'GAW import-TD'!O83</f>
        <v>0</v>
      </c>
      <c r="S151" s="76">
        <f>'GAW import-TD'!Q83</f>
        <v>0</v>
      </c>
      <c r="T151" s="76">
        <f>'GAW import-TD'!R83</f>
        <v>0</v>
      </c>
      <c r="U151" s="133"/>
      <c r="V151" s="133"/>
    </row>
    <row r="152" spans="2:22" s="82" customFormat="1" x14ac:dyDescent="0.2">
      <c r="B152" s="82" t="s">
        <v>133</v>
      </c>
      <c r="F152" s="82" t="s">
        <v>149</v>
      </c>
      <c r="H152" s="77">
        <f>SUM(J152:O152,Q152)</f>
        <v>163364.68000705747</v>
      </c>
      <c r="J152" s="76">
        <f>'GAW import-TD'!H84</f>
        <v>0</v>
      </c>
      <c r="K152" s="76">
        <f>'GAW import-TD'!I84</f>
        <v>0</v>
      </c>
      <c r="L152" s="76">
        <f>'GAW import-TD'!J84</f>
        <v>0</v>
      </c>
      <c r="M152" s="76">
        <f>'GAW import-TD'!K84</f>
        <v>0</v>
      </c>
      <c r="N152" s="76">
        <f>'GAW import-TD'!L84</f>
        <v>0</v>
      </c>
      <c r="O152" s="76">
        <f>'GAW import-TD'!M84</f>
        <v>163364.68000705747</v>
      </c>
      <c r="Q152" s="76">
        <f>'GAW import-TD'!O84</f>
        <v>0</v>
      </c>
      <c r="S152" s="76">
        <f>'GAW import-TD'!Q84</f>
        <v>0</v>
      </c>
      <c r="T152" s="76">
        <f>'GAW import-TD'!R84</f>
        <v>0</v>
      </c>
      <c r="U152" s="133"/>
      <c r="V152" s="133"/>
    </row>
    <row r="153" spans="2:22" s="82" customFormat="1" x14ac:dyDescent="0.2">
      <c r="S153" s="133"/>
      <c r="T153" s="133"/>
      <c r="U153" s="133"/>
      <c r="V153" s="133"/>
    </row>
    <row r="154" spans="2:22" s="82" customFormat="1" x14ac:dyDescent="0.2">
      <c r="B154" s="88" t="s">
        <v>151</v>
      </c>
      <c r="S154" s="133"/>
      <c r="T154" s="133"/>
      <c r="U154" s="133"/>
      <c r="V154" s="133"/>
    </row>
    <row r="155" spans="2:22" s="82" customFormat="1" x14ac:dyDescent="0.2">
      <c r="B155" s="87" t="s">
        <v>111</v>
      </c>
      <c r="S155" s="133"/>
      <c r="T155" s="133"/>
      <c r="U155" s="133"/>
      <c r="V155" s="133"/>
    </row>
    <row r="156" spans="2:22" s="82" customFormat="1" x14ac:dyDescent="0.2">
      <c r="B156" s="82" t="s">
        <v>112</v>
      </c>
      <c r="F156" s="82" t="s">
        <v>147</v>
      </c>
      <c r="H156" s="77">
        <f>SUM(J156:O156,Q156)</f>
        <v>639463.61549999996</v>
      </c>
      <c r="J156" s="76">
        <f>'Input Ov. opbrengsten-TD'!H192</f>
        <v>0</v>
      </c>
      <c r="K156" s="76">
        <f>'Input Ov. opbrengsten-TD'!I192</f>
        <v>0</v>
      </c>
      <c r="L156" s="76">
        <f>'Input Ov. opbrengsten-TD'!J192</f>
        <v>0</v>
      </c>
      <c r="M156" s="76">
        <f>'Input Ov. opbrengsten-TD'!K192</f>
        <v>639463.61549999996</v>
      </c>
      <c r="N156" s="76">
        <f>'Input Ov. opbrengsten-TD'!L192</f>
        <v>0</v>
      </c>
      <c r="O156" s="76">
        <f>'Input Ov. opbrengsten-TD'!M192</f>
        <v>0</v>
      </c>
      <c r="Q156" s="76">
        <f>'Input Ov. opbrengsten-TD'!O192</f>
        <v>0</v>
      </c>
      <c r="S156" s="76">
        <f>'Input Ov. opbrengsten-TD'!Q192</f>
        <v>0</v>
      </c>
      <c r="T156" s="76">
        <f>'Input Ov. opbrengsten-TD'!R192</f>
        <v>639463.61549999996</v>
      </c>
      <c r="U156" s="133"/>
      <c r="V156" s="133"/>
    </row>
    <row r="157" spans="2:22" s="82" customFormat="1" x14ac:dyDescent="0.2">
      <c r="S157" s="133"/>
      <c r="T157" s="133"/>
      <c r="U157" s="133"/>
      <c r="V157" s="133"/>
    </row>
    <row r="158" spans="2:22" s="82" customFormat="1" ht="15" x14ac:dyDescent="0.25">
      <c r="B158" s="89" t="s">
        <v>221</v>
      </c>
      <c r="C158" s="53"/>
      <c r="D158" s="53"/>
      <c r="E158" s="53"/>
      <c r="F158" s="53"/>
      <c r="S158" s="133"/>
      <c r="T158" s="133"/>
      <c r="U158" s="133"/>
      <c r="V158" s="133"/>
    </row>
    <row r="159" spans="2:22" s="82" customFormat="1" x14ac:dyDescent="0.2">
      <c r="B159" s="88" t="s">
        <v>222</v>
      </c>
      <c r="C159" s="53"/>
      <c r="D159" s="53"/>
      <c r="E159" s="53"/>
      <c r="F159" s="53"/>
      <c r="S159" s="133"/>
      <c r="T159" s="133"/>
      <c r="U159" s="133"/>
      <c r="V159" s="133"/>
    </row>
    <row r="160" spans="2:22" s="82" customFormat="1" x14ac:dyDescent="0.2">
      <c r="B160" s="90" t="s">
        <v>126</v>
      </c>
      <c r="C160" s="53"/>
      <c r="D160" s="53"/>
      <c r="E160" s="53"/>
      <c r="F160" s="53" t="s">
        <v>147</v>
      </c>
      <c r="H160" s="77">
        <f>SUM(J160:O160,Q160)</f>
        <v>271181020.22105551</v>
      </c>
      <c r="J160" s="93">
        <f t="shared" ref="J160:O161" si="23">J139+J143+J147+J151</f>
        <v>4474472.9277990144</v>
      </c>
      <c r="K160" s="93">
        <f t="shared" si="23"/>
        <v>79755491.0558815</v>
      </c>
      <c r="L160" s="93">
        <f t="shared" si="23"/>
        <v>91701268.748669311</v>
      </c>
      <c r="M160" s="93">
        <f t="shared" si="23"/>
        <v>7072503.6117876545</v>
      </c>
      <c r="N160" s="93">
        <f t="shared" si="23"/>
        <v>74489308.0666565</v>
      </c>
      <c r="O160" s="93">
        <f t="shared" si="23"/>
        <v>7459648.3447968205</v>
      </c>
      <c r="Q160" s="93">
        <f>Q139+Q143+Q147+Q151</f>
        <v>6228327.4654647689</v>
      </c>
      <c r="S160" s="93">
        <f t="shared" ref="S160:T160" si="24">S139+S143+S147+S151</f>
        <v>86320128.757829055</v>
      </c>
      <c r="T160" s="93">
        <f t="shared" si="24"/>
        <v>7534967.0762315774</v>
      </c>
      <c r="U160" s="133"/>
      <c r="V160" s="8" t="s">
        <v>794</v>
      </c>
    </row>
    <row r="161" spans="2:22" s="82" customFormat="1" x14ac:dyDescent="0.2">
      <c r="B161" s="90" t="s">
        <v>155</v>
      </c>
      <c r="C161" s="53"/>
      <c r="D161" s="53"/>
      <c r="E161" s="53"/>
      <c r="F161" s="53" t="s">
        <v>147</v>
      </c>
      <c r="H161" s="77">
        <f>SUM(J161:O161,Q161)</f>
        <v>6295466759.2051649</v>
      </c>
      <c r="J161" s="93">
        <f t="shared" si="23"/>
        <v>88606458.440240785</v>
      </c>
      <c r="K161" s="93">
        <f t="shared" si="23"/>
        <v>2031930430.9568429</v>
      </c>
      <c r="L161" s="93">
        <f t="shared" si="23"/>
        <v>2192572173.8942842</v>
      </c>
      <c r="M161" s="93">
        <f t="shared" si="23"/>
        <v>134235076.96486095</v>
      </c>
      <c r="N161" s="93">
        <f t="shared" si="23"/>
        <v>1599840013.6930697</v>
      </c>
      <c r="O161" s="93">
        <f t="shared" si="23"/>
        <v>114950789.67042841</v>
      </c>
      <c r="Q161" s="93">
        <f>Q140+Q144+Q148+Q152</f>
        <v>133331815.58543745</v>
      </c>
      <c r="S161" s="93">
        <f t="shared" ref="S161:T161" si="25">S140+S144+S148+S152</f>
        <v>2047431962.2479272</v>
      </c>
      <c r="T161" s="93">
        <f t="shared" si="25"/>
        <v>136082375.25258124</v>
      </c>
      <c r="U161" s="133"/>
      <c r="V161" s="8" t="s">
        <v>795</v>
      </c>
    </row>
    <row r="162" spans="2:22" s="82" customFormat="1" x14ac:dyDescent="0.2">
      <c r="B162" s="53"/>
      <c r="C162" s="53"/>
      <c r="D162" s="53"/>
      <c r="E162" s="53"/>
      <c r="F162" s="53"/>
      <c r="S162" s="133"/>
      <c r="T162" s="133"/>
      <c r="U162" s="133"/>
      <c r="V162" s="133"/>
    </row>
    <row r="163" spans="2:22" s="82" customFormat="1" x14ac:dyDescent="0.2">
      <c r="B163" s="88" t="s">
        <v>223</v>
      </c>
      <c r="C163" s="53"/>
      <c r="D163" s="91"/>
      <c r="E163" s="53"/>
      <c r="F163" s="53"/>
      <c r="S163" s="133"/>
      <c r="T163" s="133"/>
      <c r="U163" s="133"/>
      <c r="V163" s="133"/>
    </row>
    <row r="164" spans="2:22" s="82" customFormat="1" x14ac:dyDescent="0.2">
      <c r="B164" s="90" t="s">
        <v>383</v>
      </c>
      <c r="C164" s="53"/>
      <c r="D164" s="91" t="s">
        <v>404</v>
      </c>
      <c r="E164" s="53"/>
      <c r="F164" s="53" t="s">
        <v>147</v>
      </c>
      <c r="H164" s="77">
        <f>SUM(J164:O164,Q164)</f>
        <v>526147423.96886468</v>
      </c>
      <c r="J164" s="93">
        <f>J160+$H$21*J161</f>
        <v>8063034.4946287656</v>
      </c>
      <c r="K164" s="93">
        <f t="shared" ref="K164:O164" si="26">K160+$H$21*K161</f>
        <v>162048673.50963363</v>
      </c>
      <c r="L164" s="93">
        <f t="shared" si="26"/>
        <v>180500441.7913878</v>
      </c>
      <c r="M164" s="93">
        <f t="shared" si="26"/>
        <v>12509024.228864521</v>
      </c>
      <c r="N164" s="93">
        <f t="shared" si="26"/>
        <v>139282828.6212258</v>
      </c>
      <c r="O164" s="93">
        <f t="shared" si="26"/>
        <v>12115155.326449171</v>
      </c>
      <c r="Q164" s="93">
        <f t="shared" ref="Q164" si="27">Q160+$H$21*Q161</f>
        <v>11628265.996674985</v>
      </c>
      <c r="S164" s="93">
        <f t="shared" ref="S164:T164" si="28">S160+$H$21*S161</f>
        <v>169241123.22887009</v>
      </c>
      <c r="T164" s="93">
        <f t="shared" si="28"/>
        <v>13046303.273961116</v>
      </c>
      <c r="U164" s="133"/>
      <c r="V164" s="8" t="s">
        <v>796</v>
      </c>
    </row>
    <row r="165" spans="2:22" s="82" customFormat="1" x14ac:dyDescent="0.2">
      <c r="B165" s="90" t="s">
        <v>383</v>
      </c>
      <c r="C165" s="53"/>
      <c r="D165" s="95" t="s">
        <v>406</v>
      </c>
      <c r="E165" s="53"/>
      <c r="F165" s="53" t="s">
        <v>147</v>
      </c>
      <c r="H165" s="77">
        <f>SUM(J165:O165,Q165)</f>
        <v>507261023.69124913</v>
      </c>
      <c r="J165" s="93">
        <f>J160+$H$22*J161</f>
        <v>7797215.1193080433</v>
      </c>
      <c r="K165" s="93">
        <f t="shared" ref="K165:O165" si="29">K160+$H$22*K161</f>
        <v>155952882.21676308</v>
      </c>
      <c r="L165" s="93">
        <f t="shared" si="29"/>
        <v>173922725.26970494</v>
      </c>
      <c r="M165" s="93">
        <f t="shared" si="29"/>
        <v>12106318.997969938</v>
      </c>
      <c r="N165" s="93">
        <f t="shared" si="29"/>
        <v>134483308.58014661</v>
      </c>
      <c r="O165" s="93">
        <f t="shared" si="29"/>
        <v>11770302.957437884</v>
      </c>
      <c r="Q165" s="93">
        <f t="shared" ref="Q165" si="30">Q160+$H$22*Q161</f>
        <v>11228270.549918672</v>
      </c>
      <c r="S165" s="93">
        <f t="shared" ref="S165:T165" si="31">S160+$H$22*S161</f>
        <v>163098827.34212631</v>
      </c>
      <c r="T165" s="93">
        <f t="shared" si="31"/>
        <v>12638056.148203373</v>
      </c>
      <c r="U165" s="133"/>
      <c r="V165" s="53"/>
    </row>
    <row r="166" spans="2:22" s="82" customFormat="1" x14ac:dyDescent="0.2">
      <c r="B166" s="53"/>
      <c r="C166" s="53"/>
      <c r="D166" s="53"/>
      <c r="E166" s="53"/>
      <c r="F166" s="53"/>
      <c r="S166" s="133"/>
      <c r="T166" s="133"/>
      <c r="U166" s="133"/>
      <c r="V166" s="97"/>
    </row>
    <row r="167" spans="2:22" s="53" customFormat="1" ht="12" customHeight="1" x14ac:dyDescent="0.2">
      <c r="B167" s="90" t="s">
        <v>382</v>
      </c>
      <c r="D167" s="95" t="s">
        <v>248</v>
      </c>
      <c r="F167" s="53" t="s">
        <v>147</v>
      </c>
      <c r="H167" s="77">
        <f>SUM(J167:O167,Q167)</f>
        <v>378203955.12754339</v>
      </c>
      <c r="J167" s="96">
        <f>J160+J161*$H$15</f>
        <v>5980782.721283108</v>
      </c>
      <c r="K167" s="96">
        <f t="shared" ref="K167:S167" si="32">K160+K161*$H$15</f>
        <v>114298308.38214783</v>
      </c>
      <c r="L167" s="96">
        <f t="shared" si="32"/>
        <v>128974995.70487215</v>
      </c>
      <c r="M167" s="96">
        <f t="shared" si="32"/>
        <v>9354499.9201902896</v>
      </c>
      <c r="N167" s="96">
        <f t="shared" si="32"/>
        <v>101686588.29943869</v>
      </c>
      <c r="O167" s="96">
        <f t="shared" si="32"/>
        <v>9413811.7691941038</v>
      </c>
      <c r="Q167" s="96">
        <f t="shared" si="32"/>
        <v>8494968.3304172046</v>
      </c>
      <c r="S167" s="96">
        <f t="shared" si="32"/>
        <v>121126472.11604382</v>
      </c>
      <c r="T167" s="96">
        <f t="shared" ref="T167" si="33">T160+T161*$H$15</f>
        <v>9848367.4555254579</v>
      </c>
      <c r="V167" s="8" t="s">
        <v>796</v>
      </c>
    </row>
    <row r="168" spans="2:22" s="53" customFormat="1" ht="12" customHeight="1" x14ac:dyDescent="0.2">
      <c r="B168" s="90" t="s">
        <v>382</v>
      </c>
      <c r="D168" s="95" t="s">
        <v>229</v>
      </c>
      <c r="F168" s="53" t="s">
        <v>147</v>
      </c>
      <c r="H168" s="77">
        <f>SUM(J168:O168,Q168)</f>
        <v>390794888.64595366</v>
      </c>
      <c r="J168" s="96">
        <f>J160+J161*$H$16</f>
        <v>6157995.6381635889</v>
      </c>
      <c r="K168" s="96">
        <f t="shared" ref="K168:S168" si="34">K160+K161*$H$16</f>
        <v>118362169.24406151</v>
      </c>
      <c r="L168" s="96">
        <f t="shared" si="34"/>
        <v>133360140.0526607</v>
      </c>
      <c r="M168" s="96">
        <f t="shared" si="34"/>
        <v>9622970.074120013</v>
      </c>
      <c r="N168" s="96">
        <f t="shared" si="34"/>
        <v>104886268.32682483</v>
      </c>
      <c r="O168" s="96">
        <f t="shared" si="34"/>
        <v>9643713.3485349603</v>
      </c>
      <c r="Q168" s="96">
        <f t="shared" si="34"/>
        <v>8761631.961588081</v>
      </c>
      <c r="S168" s="96">
        <f t="shared" si="34"/>
        <v>125221336.04053968</v>
      </c>
      <c r="T168" s="96">
        <f t="shared" ref="T168" si="35">T160+T161*$H$16</f>
        <v>10120532.20603062</v>
      </c>
    </row>
    <row r="169" spans="2:22" s="97" customFormat="1" ht="12" customHeight="1" x14ac:dyDescent="0.2">
      <c r="B169" s="98"/>
      <c r="D169" s="99"/>
      <c r="H169" s="100"/>
      <c r="J169" s="100"/>
      <c r="K169" s="100"/>
      <c r="L169" s="100"/>
      <c r="M169" s="100"/>
      <c r="N169" s="100"/>
      <c r="O169" s="100"/>
      <c r="Q169" s="100"/>
      <c r="S169" s="100"/>
      <c r="T169" s="100"/>
    </row>
    <row r="170" spans="2:22" s="82" customFormat="1" ht="15" x14ac:dyDescent="0.25">
      <c r="B170" s="89" t="s">
        <v>225</v>
      </c>
      <c r="C170" s="53"/>
      <c r="D170" s="53"/>
      <c r="E170" s="53"/>
      <c r="F170" s="53"/>
      <c r="S170" s="133"/>
      <c r="T170" s="133"/>
      <c r="U170" s="133"/>
      <c r="V170" s="133"/>
    </row>
    <row r="171" spans="2:22" s="82" customFormat="1" x14ac:dyDescent="0.2">
      <c r="B171" s="90" t="s">
        <v>383</v>
      </c>
      <c r="C171" s="53"/>
      <c r="D171" s="95" t="s">
        <v>407</v>
      </c>
      <c r="E171" s="53"/>
      <c r="F171" s="53" t="s">
        <v>147</v>
      </c>
      <c r="H171" s="77">
        <f>SUM(J171:O171)</f>
        <v>525507960.35336465</v>
      </c>
      <c r="J171" s="94">
        <f>J164-J156</f>
        <v>8063034.4946287656</v>
      </c>
      <c r="K171" s="94">
        <f>K164-K156</f>
        <v>162048673.50963363</v>
      </c>
      <c r="L171" s="94">
        <f>L164-L156</f>
        <v>180500441.7913878</v>
      </c>
      <c r="M171" s="94">
        <f>M164-M156</f>
        <v>11869560.613364521</v>
      </c>
      <c r="N171" s="39">
        <f>(N164-N156)+(Q164-Q156)</f>
        <v>150911094.61790079</v>
      </c>
      <c r="O171" s="94">
        <f>O164-O156</f>
        <v>12115155.326449171</v>
      </c>
      <c r="Q171" s="3"/>
      <c r="S171" s="94">
        <f>S164</f>
        <v>169241123.22887009</v>
      </c>
      <c r="T171" s="94">
        <f>T164-T156</f>
        <v>12406839.658461116</v>
      </c>
      <c r="U171" s="133"/>
      <c r="V171" s="8" t="s">
        <v>793</v>
      </c>
    </row>
    <row r="172" spans="2:22" s="82" customFormat="1" x14ac:dyDescent="0.2">
      <c r="B172" s="90" t="s">
        <v>383</v>
      </c>
      <c r="C172" s="53"/>
      <c r="D172" s="95" t="s">
        <v>408</v>
      </c>
      <c r="E172" s="53"/>
      <c r="F172" s="53" t="s">
        <v>147</v>
      </c>
      <c r="H172" s="77">
        <f>SUM(J172:O172)</f>
        <v>506621560.07574916</v>
      </c>
      <c r="J172" s="94">
        <f>J165-J156</f>
        <v>7797215.1193080433</v>
      </c>
      <c r="K172" s="94">
        <f>K165-K156</f>
        <v>155952882.21676308</v>
      </c>
      <c r="L172" s="94">
        <f>L165-L156</f>
        <v>173922725.26970494</v>
      </c>
      <c r="M172" s="94">
        <f>M165-M156</f>
        <v>11466855.382469939</v>
      </c>
      <c r="N172" s="39">
        <f>(N165-N156)+(Q165-Q156)</f>
        <v>145711579.13006529</v>
      </c>
      <c r="O172" s="94">
        <f>O165-O156</f>
        <v>11770302.957437884</v>
      </c>
      <c r="Q172" s="3"/>
      <c r="S172" s="94">
        <f>S165</f>
        <v>163098827.34212631</v>
      </c>
      <c r="T172" s="94">
        <f>T165-T156</f>
        <v>11998592.532703374</v>
      </c>
      <c r="U172" s="133"/>
      <c r="V172" s="133" t="s">
        <v>330</v>
      </c>
    </row>
    <row r="173" spans="2:22" s="82" customFormat="1" x14ac:dyDescent="0.2">
      <c r="K173" s="133"/>
      <c r="L173" s="133"/>
      <c r="M173" s="133"/>
      <c r="O173" s="133"/>
      <c r="Q173" s="86"/>
      <c r="S173" s="133"/>
      <c r="T173" s="133"/>
      <c r="U173" s="133"/>
      <c r="V173" s="133"/>
    </row>
    <row r="174" spans="2:22" s="53" customFormat="1" ht="12" customHeight="1" x14ac:dyDescent="0.2">
      <c r="B174" s="90" t="s">
        <v>382</v>
      </c>
      <c r="D174" s="95" t="s">
        <v>249</v>
      </c>
      <c r="F174" s="53" t="s">
        <v>147</v>
      </c>
      <c r="H174" s="96">
        <f>SUM(J174:O174)</f>
        <v>377564491.51204342</v>
      </c>
      <c r="J174" s="94">
        <f>J167-J156</f>
        <v>5980782.721283108</v>
      </c>
      <c r="K174" s="94">
        <f>K167-K156</f>
        <v>114298308.38214783</v>
      </c>
      <c r="L174" s="94">
        <f>L167-L156</f>
        <v>128974995.70487215</v>
      </c>
      <c r="M174" s="94">
        <f>M167-M156</f>
        <v>8715036.3046902902</v>
      </c>
      <c r="N174" s="39">
        <f>(N167-N156)+(Q167-Q156)</f>
        <v>110181556.62985589</v>
      </c>
      <c r="O174" s="94">
        <f>O167-O156</f>
        <v>9413811.7691941038</v>
      </c>
      <c r="Q174" s="3"/>
      <c r="S174" s="94">
        <f>S167</f>
        <v>121126472.11604382</v>
      </c>
      <c r="T174" s="94">
        <f>T167-T156</f>
        <v>9208903.8400254585</v>
      </c>
      <c r="V174" s="8" t="s">
        <v>793</v>
      </c>
    </row>
    <row r="175" spans="2:22" s="53" customFormat="1" ht="12" customHeight="1" x14ac:dyDescent="0.2">
      <c r="B175" s="90" t="s">
        <v>382</v>
      </c>
      <c r="D175" s="95" t="s">
        <v>233</v>
      </c>
      <c r="F175" s="53" t="s">
        <v>147</v>
      </c>
      <c r="H175" s="96">
        <f>SUM(J175:O175)</f>
        <v>390155425.03045368</v>
      </c>
      <c r="J175" s="94">
        <f>J168-J156</f>
        <v>6157995.6381635889</v>
      </c>
      <c r="K175" s="94">
        <f>K168-K156</f>
        <v>118362169.24406151</v>
      </c>
      <c r="L175" s="94">
        <f>L168-L156</f>
        <v>133360140.0526607</v>
      </c>
      <c r="M175" s="94">
        <f>M168-M156</f>
        <v>8983506.4586200137</v>
      </c>
      <c r="N175" s="39">
        <f>(N168-N156)+(Q168-Q156)</f>
        <v>113647900.28841291</v>
      </c>
      <c r="O175" s="94">
        <f>O168-O156</f>
        <v>9643713.3485349603</v>
      </c>
      <c r="Q175" s="3"/>
      <c r="S175" s="94">
        <f>S168</f>
        <v>125221336.04053968</v>
      </c>
      <c r="T175" s="94">
        <f>T168-T156</f>
        <v>9481068.5905306209</v>
      </c>
      <c r="V175" s="133" t="s">
        <v>330</v>
      </c>
    </row>
    <row r="176" spans="2:22" x14ac:dyDescent="0.2">
      <c r="K176" s="82"/>
      <c r="L176" s="82"/>
      <c r="M176" s="82"/>
      <c r="N176" s="82"/>
      <c r="O176" s="82"/>
      <c r="V176" s="133"/>
    </row>
    <row r="177" spans="2:22" s="73" customFormat="1" x14ac:dyDescent="0.2">
      <c r="B177" s="73" t="s">
        <v>158</v>
      </c>
      <c r="S177" s="125"/>
      <c r="T177" s="125"/>
      <c r="U177" s="125"/>
      <c r="V177" s="125"/>
    </row>
    <row r="178" spans="2:22" s="82" customFormat="1" x14ac:dyDescent="0.2">
      <c r="B178" s="84"/>
      <c r="S178" s="133"/>
      <c r="T178" s="133"/>
      <c r="U178" s="133"/>
      <c r="V178" s="133"/>
    </row>
    <row r="179" spans="2:22" s="82" customFormat="1" ht="15" x14ac:dyDescent="0.2">
      <c r="B179" s="92" t="s">
        <v>220</v>
      </c>
      <c r="S179" s="133"/>
      <c r="T179" s="133"/>
      <c r="U179" s="133"/>
      <c r="V179" s="133"/>
    </row>
    <row r="180" spans="2:22" s="82" customFormat="1" x14ac:dyDescent="0.2">
      <c r="B180" s="88" t="s">
        <v>214</v>
      </c>
      <c r="S180" s="133"/>
      <c r="T180" s="133"/>
      <c r="U180" s="133"/>
      <c r="V180" s="133"/>
    </row>
    <row r="181" spans="2:22" s="82" customFormat="1" x14ac:dyDescent="0.2">
      <c r="B181" s="87" t="s">
        <v>122</v>
      </c>
      <c r="S181" s="133"/>
      <c r="T181" s="133"/>
      <c r="U181" s="133"/>
      <c r="V181" s="133"/>
    </row>
    <row r="182" spans="2:22" s="82" customFormat="1" x14ac:dyDescent="0.2">
      <c r="B182" s="82" t="s">
        <v>123</v>
      </c>
      <c r="F182" s="82" t="s">
        <v>116</v>
      </c>
      <c r="H182" s="77">
        <f>SUM(J182:O182,Q182)</f>
        <v>208418187.02850175</v>
      </c>
      <c r="J182" s="76">
        <f>'GAW import-TD'!H89</f>
        <v>3740239.61929075</v>
      </c>
      <c r="K182" s="76">
        <f>'GAW import-TD'!I89</f>
        <v>55784403.906974971</v>
      </c>
      <c r="L182" s="76">
        <f>'GAW import-TD'!J89</f>
        <v>74188075.491502166</v>
      </c>
      <c r="M182" s="76">
        <f>'GAW import-TD'!K89</f>
        <v>6031058.3032367527</v>
      </c>
      <c r="N182" s="76">
        <f>'GAW import-TD'!L89</f>
        <v>58403097.009835631</v>
      </c>
      <c r="O182" s="76">
        <f>'GAW import-TD'!M89</f>
        <v>6270701.5788324038</v>
      </c>
      <c r="Q182" s="76">
        <f>'GAW import-TD'!O89</f>
        <v>4000611.1188290776</v>
      </c>
      <c r="S182" s="76">
        <f>'GAW import-TD'!Q89</f>
        <v>55784403.906974971</v>
      </c>
      <c r="T182" s="76">
        <f>'GAW import-TD'!R89</f>
        <v>6031058.3032367527</v>
      </c>
      <c r="U182" s="133"/>
      <c r="V182" s="133"/>
    </row>
    <row r="183" spans="2:22" s="82" customFormat="1" x14ac:dyDescent="0.2">
      <c r="B183" s="82" t="s">
        <v>124</v>
      </c>
      <c r="F183" s="82" t="s">
        <v>116</v>
      </c>
      <c r="H183" s="77">
        <f>SUM(J183:O183,Q183)</f>
        <v>3625565323.4688663</v>
      </c>
      <c r="J183" s="76">
        <f>'GAW import-TD'!H90</f>
        <v>56477618.251290381</v>
      </c>
      <c r="K183" s="76">
        <f>'GAW import-TD'!I90</f>
        <v>1027329923.0276823</v>
      </c>
      <c r="L183" s="76">
        <f>'GAW import-TD'!J90</f>
        <v>1385823541.8542266</v>
      </c>
      <c r="M183" s="76">
        <f>'GAW import-TD'!K90</f>
        <v>100115567.83372968</v>
      </c>
      <c r="N183" s="76">
        <f>'GAW import-TD'!L90</f>
        <v>911013577.06844044</v>
      </c>
      <c r="O183" s="76">
        <f>'GAW import-TD'!M90</f>
        <v>73994278.630222112</v>
      </c>
      <c r="Q183" s="76">
        <f>'GAW import-TD'!O90</f>
        <v>70810816.803274736</v>
      </c>
      <c r="S183" s="76">
        <f>'GAW import-TD'!Q90</f>
        <v>1027329923.0276823</v>
      </c>
      <c r="T183" s="76">
        <f>'GAW import-TD'!R90</f>
        <v>100115567.83372968</v>
      </c>
      <c r="U183" s="133"/>
      <c r="V183" s="133"/>
    </row>
    <row r="184" spans="2:22" s="82" customFormat="1" x14ac:dyDescent="0.2">
      <c r="S184" s="133"/>
      <c r="T184" s="133"/>
      <c r="U184" s="133"/>
      <c r="V184" s="133"/>
    </row>
    <row r="185" spans="2:22" s="82" customFormat="1" x14ac:dyDescent="0.2">
      <c r="B185" s="87" t="s">
        <v>125</v>
      </c>
      <c r="S185" s="133"/>
      <c r="T185" s="133"/>
      <c r="U185" s="133"/>
      <c r="V185" s="133"/>
    </row>
    <row r="186" spans="2:22" s="82" customFormat="1" x14ac:dyDescent="0.2">
      <c r="B186" s="82" t="s">
        <v>126</v>
      </c>
      <c r="F186" s="82" t="s">
        <v>116</v>
      </c>
      <c r="H186" s="77">
        <f>SUM(J186:O186,Q186)</f>
        <v>74154701.299164221</v>
      </c>
      <c r="J186" s="76">
        <f>'GAW import-TD'!H93</f>
        <v>869511.12399825931</v>
      </c>
      <c r="K186" s="76">
        <f>'GAW import-TD'!I93</f>
        <v>27729577.739656784</v>
      </c>
      <c r="L186" s="76">
        <f>'GAW import-TD'!J93</f>
        <v>21162115.884585429</v>
      </c>
      <c r="M186" s="76">
        <f>'GAW import-TD'!K93</f>
        <v>1190818.3171812077</v>
      </c>
      <c r="N186" s="76">
        <f>'GAW import-TD'!L93</f>
        <v>19196069.696065094</v>
      </c>
      <c r="O186" s="76">
        <f>'GAW import-TD'!M93</f>
        <v>1317869.1711608381</v>
      </c>
      <c r="Q186" s="76">
        <f>'GAW import-TD'!O93</f>
        <v>2688739.3665166213</v>
      </c>
      <c r="S186" s="76">
        <f>'GAW import-TD'!Q93</f>
        <v>33104490.766426913</v>
      </c>
      <c r="T186" s="76">
        <f>'GAW import-TD'!R93</f>
        <v>1708034.9737603697</v>
      </c>
      <c r="U186" s="133"/>
      <c r="V186" s="133"/>
    </row>
    <row r="187" spans="2:22" s="82" customFormat="1" x14ac:dyDescent="0.2">
      <c r="B187" s="82" t="s">
        <v>127</v>
      </c>
      <c r="F187" s="82" t="s">
        <v>116</v>
      </c>
      <c r="H187" s="77">
        <f>SUM(J187:O187,Q187)</f>
        <v>2822745731.8572564</v>
      </c>
      <c r="J187" s="76">
        <f>'GAW import-TD'!H94</f>
        <v>30681800.072906423</v>
      </c>
      <c r="K187" s="76">
        <f>'GAW import-TD'!I94</f>
        <v>1098253805.4216895</v>
      </c>
      <c r="L187" s="76">
        <f>'GAW import-TD'!J94</f>
        <v>823040497.31958175</v>
      </c>
      <c r="M187" s="76">
        <f>'GAW import-TD'!K94</f>
        <v>31541297.426975358</v>
      </c>
      <c r="N187" s="76">
        <f>'GAW import-TD'!L94</f>
        <v>731792208.32856047</v>
      </c>
      <c r="O187" s="76">
        <f>'GAW import-TD'!M94</f>
        <v>40433533.687659405</v>
      </c>
      <c r="Q187" s="76">
        <f>'GAW import-TD'!O94</f>
        <v>67002589.599883653</v>
      </c>
      <c r="S187" s="76">
        <f>'GAW import-TD'!Q94</f>
        <v>1108705955.8431163</v>
      </c>
      <c r="T187" s="76">
        <f>'GAW import-TD'!R94</f>
        <v>33559292.052158602</v>
      </c>
      <c r="U187" s="133"/>
      <c r="V187" s="133"/>
    </row>
    <row r="188" spans="2:22" s="82" customFormat="1" x14ac:dyDescent="0.2">
      <c r="S188" s="133"/>
      <c r="T188" s="133"/>
      <c r="U188" s="133"/>
      <c r="V188" s="133"/>
    </row>
    <row r="189" spans="2:22" s="82" customFormat="1" x14ac:dyDescent="0.2">
      <c r="B189" s="87" t="s">
        <v>128</v>
      </c>
      <c r="S189" s="133"/>
      <c r="T189" s="133"/>
      <c r="U189" s="133"/>
      <c r="V189" s="133"/>
    </row>
    <row r="190" spans="2:22" s="82" customFormat="1" x14ac:dyDescent="0.2">
      <c r="B190" s="82" t="s">
        <v>129</v>
      </c>
      <c r="F190" s="82" t="s">
        <v>116</v>
      </c>
      <c r="H190" s="77">
        <f>SUM(J190:O190,Q190)</f>
        <v>0</v>
      </c>
      <c r="J190" s="76">
        <f>'GAW import-TD'!H97</f>
        <v>0</v>
      </c>
      <c r="K190" s="76">
        <f>'GAW import-TD'!I97</f>
        <v>0</v>
      </c>
      <c r="L190" s="76">
        <f>'GAW import-TD'!J97</f>
        <v>0</v>
      </c>
      <c r="M190" s="76">
        <f>'GAW import-TD'!K97</f>
        <v>0</v>
      </c>
      <c r="N190" s="76">
        <f>'GAW import-TD'!L97</f>
        <v>0</v>
      </c>
      <c r="O190" s="76">
        <f>'GAW import-TD'!M97</f>
        <v>0</v>
      </c>
      <c r="Q190" s="76">
        <f>'GAW import-TD'!O97</f>
        <v>0</v>
      </c>
      <c r="S190" s="76">
        <f>'GAW import-TD'!Q97</f>
        <v>0</v>
      </c>
      <c r="T190" s="76">
        <f>'GAW import-TD'!R97</f>
        <v>0</v>
      </c>
      <c r="U190" s="133"/>
      <c r="V190" s="133"/>
    </row>
    <row r="191" spans="2:22" s="82" customFormat="1" x14ac:dyDescent="0.2">
      <c r="B191" s="82" t="s">
        <v>130</v>
      </c>
      <c r="F191" s="82" t="s">
        <v>116</v>
      </c>
      <c r="H191" s="77">
        <f>SUM(J191:O191,Q191)</f>
        <v>0</v>
      </c>
      <c r="J191" s="76">
        <f>'GAW import-TD'!H98</f>
        <v>0</v>
      </c>
      <c r="K191" s="76">
        <f>'GAW import-TD'!I98</f>
        <v>0</v>
      </c>
      <c r="L191" s="76">
        <f>'GAW import-TD'!J98</f>
        <v>0</v>
      </c>
      <c r="M191" s="76">
        <f>'GAW import-TD'!K98</f>
        <v>0</v>
      </c>
      <c r="N191" s="76">
        <f>'GAW import-TD'!L98</f>
        <v>0</v>
      </c>
      <c r="O191" s="76">
        <f>'GAW import-TD'!M98</f>
        <v>0</v>
      </c>
      <c r="Q191" s="76">
        <f>'GAW import-TD'!O98</f>
        <v>0</v>
      </c>
      <c r="S191" s="76">
        <f>'GAW import-TD'!Q98</f>
        <v>0</v>
      </c>
      <c r="T191" s="76">
        <f>'GAW import-TD'!R98</f>
        <v>0</v>
      </c>
      <c r="U191" s="133"/>
      <c r="V191" s="133"/>
    </row>
    <row r="192" spans="2:22" s="82" customFormat="1" x14ac:dyDescent="0.2">
      <c r="S192" s="133"/>
      <c r="T192" s="133"/>
      <c r="U192" s="133"/>
      <c r="V192" s="133"/>
    </row>
    <row r="193" spans="2:22" s="82" customFormat="1" x14ac:dyDescent="0.2">
      <c r="B193" s="87" t="s">
        <v>131</v>
      </c>
      <c r="S193" s="133"/>
      <c r="T193" s="133"/>
      <c r="U193" s="133"/>
      <c r="V193" s="133"/>
    </row>
    <row r="194" spans="2:22" s="82" customFormat="1" x14ac:dyDescent="0.2">
      <c r="B194" s="82" t="s">
        <v>132</v>
      </c>
      <c r="F194" s="82" t="s">
        <v>116</v>
      </c>
      <c r="H194" s="77">
        <f>SUM(J194:O194,Q194)</f>
        <v>29867.508492270441</v>
      </c>
      <c r="J194" s="76">
        <f>'GAW import-TD'!H101</f>
        <v>0</v>
      </c>
      <c r="K194" s="76">
        <f>'GAW import-TD'!I101</f>
        <v>0</v>
      </c>
      <c r="L194" s="76">
        <f>'GAW import-TD'!J101</f>
        <v>0</v>
      </c>
      <c r="M194" s="76">
        <f>'GAW import-TD'!K101</f>
        <v>0</v>
      </c>
      <c r="N194" s="76">
        <f>'GAW import-TD'!L101</f>
        <v>0</v>
      </c>
      <c r="O194" s="76">
        <f>'GAW import-TD'!M101</f>
        <v>29867.508492270441</v>
      </c>
      <c r="Q194" s="76">
        <f>'GAW import-TD'!O101</f>
        <v>0</v>
      </c>
      <c r="S194" s="76">
        <f>'GAW import-TD'!Q101</f>
        <v>0</v>
      </c>
      <c r="T194" s="76">
        <f>'GAW import-TD'!R101</f>
        <v>0</v>
      </c>
      <c r="U194" s="133"/>
      <c r="V194" s="133"/>
    </row>
    <row r="195" spans="2:22" s="82" customFormat="1" x14ac:dyDescent="0.2">
      <c r="B195" s="82" t="s">
        <v>133</v>
      </c>
      <c r="F195" s="82" t="s">
        <v>116</v>
      </c>
      <c r="H195" s="77">
        <f>SUM(J195:O195,Q195)</f>
        <v>136927.82979493524</v>
      </c>
      <c r="J195" s="76">
        <f>'GAW import-TD'!H102</f>
        <v>0</v>
      </c>
      <c r="K195" s="76">
        <f>'GAW import-TD'!I102</f>
        <v>0</v>
      </c>
      <c r="L195" s="76">
        <f>'GAW import-TD'!J102</f>
        <v>0</v>
      </c>
      <c r="M195" s="76">
        <f>'GAW import-TD'!K102</f>
        <v>0</v>
      </c>
      <c r="N195" s="76">
        <f>'GAW import-TD'!L102</f>
        <v>0</v>
      </c>
      <c r="O195" s="76">
        <f>'GAW import-TD'!M102</f>
        <v>136927.82979493524</v>
      </c>
      <c r="Q195" s="76">
        <f>'GAW import-TD'!O102</f>
        <v>0</v>
      </c>
      <c r="S195" s="76">
        <f>'GAW import-TD'!Q102</f>
        <v>0</v>
      </c>
      <c r="T195" s="76">
        <f>'GAW import-TD'!R102</f>
        <v>0</v>
      </c>
      <c r="U195" s="133"/>
      <c r="V195" s="133"/>
    </row>
    <row r="196" spans="2:22" s="82" customFormat="1" x14ac:dyDescent="0.2">
      <c r="S196" s="133"/>
      <c r="T196" s="133"/>
      <c r="U196" s="133"/>
      <c r="V196" s="133"/>
    </row>
    <row r="197" spans="2:22" s="82" customFormat="1" x14ac:dyDescent="0.2">
      <c r="B197" s="88" t="s">
        <v>151</v>
      </c>
      <c r="S197" s="133"/>
      <c r="T197" s="133"/>
      <c r="U197" s="133"/>
      <c r="V197" s="133"/>
    </row>
    <row r="198" spans="2:22" s="82" customFormat="1" x14ac:dyDescent="0.2">
      <c r="B198" s="87" t="s">
        <v>111</v>
      </c>
      <c r="S198" s="133"/>
      <c r="T198" s="133"/>
      <c r="U198" s="133"/>
      <c r="V198" s="133"/>
    </row>
    <row r="199" spans="2:22" s="82" customFormat="1" x14ac:dyDescent="0.2">
      <c r="B199" s="82" t="s">
        <v>112</v>
      </c>
      <c r="F199" s="82" t="s">
        <v>92</v>
      </c>
      <c r="H199" s="77">
        <f>SUM(J199:O199,Q199)</f>
        <v>21189.39</v>
      </c>
      <c r="J199" s="76">
        <f>'Input Ov. opbrengsten-TD'!H238</f>
        <v>0</v>
      </c>
      <c r="K199" s="76">
        <f>'Input Ov. opbrengsten-TD'!I238</f>
        <v>0</v>
      </c>
      <c r="L199" s="76">
        <f>'Input Ov. opbrengsten-TD'!J238</f>
        <v>0</v>
      </c>
      <c r="M199" s="76">
        <f>'Input Ov. opbrengsten-TD'!K238</f>
        <v>21189.39</v>
      </c>
      <c r="N199" s="76">
        <f>'Input Ov. opbrengsten-TD'!L238</f>
        <v>0</v>
      </c>
      <c r="O199" s="76">
        <f>'Input Ov. opbrengsten-TD'!M238</f>
        <v>0</v>
      </c>
      <c r="Q199" s="76">
        <f>'Input Ov. opbrengsten-TD'!O238</f>
        <v>0</v>
      </c>
      <c r="S199" s="76">
        <f>'Input Ov. opbrengsten-TD'!Q238</f>
        <v>0</v>
      </c>
      <c r="T199" s="76">
        <f>'Input Ov. opbrengsten-TD'!R238</f>
        <v>21189.39</v>
      </c>
      <c r="U199" s="133"/>
      <c r="V199" s="133"/>
    </row>
    <row r="200" spans="2:22" s="82" customFormat="1" x14ac:dyDescent="0.2">
      <c r="S200" s="133"/>
      <c r="T200" s="133"/>
      <c r="U200" s="133"/>
      <c r="V200" s="133"/>
    </row>
    <row r="201" spans="2:22" s="82" customFormat="1" ht="15" x14ac:dyDescent="0.25">
      <c r="B201" s="89" t="s">
        <v>221</v>
      </c>
      <c r="C201" s="53"/>
      <c r="D201" s="53"/>
      <c r="E201" s="53"/>
      <c r="F201" s="53"/>
      <c r="S201" s="133"/>
      <c r="T201" s="133"/>
      <c r="U201" s="133"/>
      <c r="V201" s="133"/>
    </row>
    <row r="202" spans="2:22" s="82" customFormat="1" x14ac:dyDescent="0.2">
      <c r="B202" s="88" t="s">
        <v>222</v>
      </c>
      <c r="C202" s="53"/>
      <c r="D202" s="53"/>
      <c r="E202" s="53"/>
      <c r="F202" s="53"/>
      <c r="S202" s="133"/>
      <c r="T202" s="133"/>
      <c r="U202" s="133"/>
      <c r="V202" s="133"/>
    </row>
    <row r="203" spans="2:22" s="82" customFormat="1" x14ac:dyDescent="0.2">
      <c r="B203" s="90" t="s">
        <v>126</v>
      </c>
      <c r="C203" s="53"/>
      <c r="D203" s="53"/>
      <c r="E203" s="53"/>
      <c r="F203" s="53" t="s">
        <v>92</v>
      </c>
      <c r="H203" s="77">
        <f>SUM(J203:O203,Q203)</f>
        <v>282602755.83615828</v>
      </c>
      <c r="J203" s="93">
        <f t="shared" ref="J203:O204" si="36">J182+J186+J190+J194</f>
        <v>4609750.7432890097</v>
      </c>
      <c r="K203" s="93">
        <f t="shared" si="36"/>
        <v>83513981.646631747</v>
      </c>
      <c r="L203" s="93">
        <f t="shared" si="36"/>
        <v>95350191.376087591</v>
      </c>
      <c r="M203" s="93">
        <f t="shared" si="36"/>
        <v>7221876.62041796</v>
      </c>
      <c r="N203" s="93">
        <f t="shared" si="36"/>
        <v>77599166.705900729</v>
      </c>
      <c r="O203" s="93">
        <f t="shared" si="36"/>
        <v>7618438.2584855128</v>
      </c>
      <c r="Q203" s="93">
        <f>Q182+Q186+Q190+Q194</f>
        <v>6689350.4853456989</v>
      </c>
      <c r="S203" s="93">
        <f t="shared" ref="S203:T203" si="37">S182+S186+S190+S194</f>
        <v>88888894.673401892</v>
      </c>
      <c r="T203" s="93">
        <f t="shared" si="37"/>
        <v>7739093.2769971229</v>
      </c>
      <c r="U203" s="133"/>
      <c r="V203" s="8" t="s">
        <v>794</v>
      </c>
    </row>
    <row r="204" spans="2:22" s="82" customFormat="1" x14ac:dyDescent="0.2">
      <c r="B204" s="90" t="s">
        <v>155</v>
      </c>
      <c r="C204" s="53"/>
      <c r="D204" s="53"/>
      <c r="E204" s="53"/>
      <c r="F204" s="53" t="s">
        <v>92</v>
      </c>
      <c r="H204" s="77">
        <f>SUM(J204:O204,Q204)</f>
        <v>6448447983.1559162</v>
      </c>
      <c r="J204" s="93">
        <f t="shared" si="36"/>
        <v>87159418.324196801</v>
      </c>
      <c r="K204" s="93">
        <f t="shared" si="36"/>
        <v>2125583728.4493718</v>
      </c>
      <c r="L204" s="93">
        <f t="shared" si="36"/>
        <v>2208864039.1738081</v>
      </c>
      <c r="M204" s="93">
        <f t="shared" si="36"/>
        <v>131656865.26070504</v>
      </c>
      <c r="N204" s="93">
        <f t="shared" si="36"/>
        <v>1642805785.3970008</v>
      </c>
      <c r="O204" s="93">
        <f t="shared" si="36"/>
        <v>114564740.14767645</v>
      </c>
      <c r="Q204" s="93">
        <f>Q183+Q187+Q191+Q195</f>
        <v>137813406.4031584</v>
      </c>
      <c r="S204" s="93">
        <f t="shared" ref="S204:T204" si="38">S183+S187+S191+S195</f>
        <v>2136035878.8707986</v>
      </c>
      <c r="T204" s="93">
        <f t="shared" si="38"/>
        <v>133674859.88588828</v>
      </c>
      <c r="U204" s="133"/>
      <c r="V204" s="8" t="s">
        <v>795</v>
      </c>
    </row>
    <row r="205" spans="2:22" s="82" customFormat="1" x14ac:dyDescent="0.2">
      <c r="B205" s="53"/>
      <c r="C205" s="53"/>
      <c r="D205" s="53"/>
      <c r="E205" s="53"/>
      <c r="F205" s="53"/>
      <c r="S205" s="133"/>
      <c r="T205" s="133"/>
      <c r="U205" s="133"/>
      <c r="V205" s="133"/>
    </row>
    <row r="206" spans="2:22" s="82" customFormat="1" x14ac:dyDescent="0.2">
      <c r="B206" s="88" t="s">
        <v>223</v>
      </c>
      <c r="C206" s="53"/>
      <c r="D206" s="91"/>
      <c r="E206" s="53"/>
      <c r="F206" s="53"/>
      <c r="S206" s="133"/>
      <c r="T206" s="133"/>
      <c r="U206" s="133"/>
      <c r="V206" s="133"/>
    </row>
    <row r="207" spans="2:22" s="82" customFormat="1" x14ac:dyDescent="0.2">
      <c r="B207" s="90" t="s">
        <v>381</v>
      </c>
      <c r="C207" s="53"/>
      <c r="D207" s="91" t="s">
        <v>406</v>
      </c>
      <c r="E207" s="53"/>
      <c r="F207" s="53" t="s">
        <v>92</v>
      </c>
      <c r="H207" s="77">
        <f>SUM(J207:O207,Q207)</f>
        <v>524419555.20450509</v>
      </c>
      <c r="J207" s="93">
        <f>J203+$H$22*J204</f>
        <v>7878228.9304463891</v>
      </c>
      <c r="K207" s="93">
        <f t="shared" ref="K207:O207" si="39">K203+$H$22*K204</f>
        <v>163223371.46348315</v>
      </c>
      <c r="L207" s="93">
        <f t="shared" si="39"/>
        <v>178182592.84510538</v>
      </c>
      <c r="M207" s="93">
        <f t="shared" si="39"/>
        <v>12159009.067694398</v>
      </c>
      <c r="N207" s="93">
        <f t="shared" si="39"/>
        <v>139204383.65828824</v>
      </c>
      <c r="O207" s="93">
        <f t="shared" si="39"/>
        <v>11914616.014023378</v>
      </c>
      <c r="Q207" s="93">
        <f t="shared" ref="Q207" si="40">Q203+$H$22*Q204</f>
        <v>11857353.225464137</v>
      </c>
      <c r="S207" s="93">
        <f t="shared" ref="S207:T207" si="41">S203+$H$22*S204</f>
        <v>168990240.13105682</v>
      </c>
      <c r="T207" s="93">
        <f t="shared" si="41"/>
        <v>12751900.522717932</v>
      </c>
      <c r="U207" s="133"/>
      <c r="V207" s="8" t="s">
        <v>796</v>
      </c>
    </row>
    <row r="208" spans="2:22" s="82" customFormat="1" x14ac:dyDescent="0.2">
      <c r="B208" s="90" t="s">
        <v>381</v>
      </c>
      <c r="C208" s="53"/>
      <c r="D208" s="95" t="s">
        <v>409</v>
      </c>
      <c r="E208" s="53"/>
      <c r="F208" s="53" t="s">
        <v>92</v>
      </c>
      <c r="H208" s="77">
        <f>SUM(J208:O208,Q208)</f>
        <v>505074211.25503737</v>
      </c>
      <c r="J208" s="93">
        <f>J203+$H$23*J204</f>
        <v>7616750.6754737981</v>
      </c>
      <c r="K208" s="93">
        <f t="shared" ref="K208:O208" si="42">K203+$H$23*K204</f>
        <v>156846620.27813506</v>
      </c>
      <c r="L208" s="93">
        <f t="shared" si="42"/>
        <v>171556000.72758394</v>
      </c>
      <c r="M208" s="93">
        <f t="shared" si="42"/>
        <v>11764038.471912283</v>
      </c>
      <c r="N208" s="93">
        <f t="shared" si="42"/>
        <v>134275966.30209723</v>
      </c>
      <c r="O208" s="93">
        <f t="shared" si="42"/>
        <v>11570921.79358035</v>
      </c>
      <c r="Q208" s="93">
        <f t="shared" ref="Q208" si="43">Q203+$H$23*Q204</f>
        <v>11443913.006254662</v>
      </c>
      <c r="S208" s="93">
        <f t="shared" ref="S208:T208" si="44">S203+$H$23*S204</f>
        <v>162582132.49444443</v>
      </c>
      <c r="T208" s="93">
        <f t="shared" si="44"/>
        <v>12350875.943060268</v>
      </c>
      <c r="U208" s="133"/>
      <c r="V208" s="53"/>
    </row>
    <row r="209" spans="2:22" s="82" customFormat="1" x14ac:dyDescent="0.2">
      <c r="B209" s="53"/>
      <c r="C209" s="53"/>
      <c r="D209" s="53"/>
      <c r="E209" s="53"/>
      <c r="F209" s="53"/>
      <c r="S209" s="133"/>
      <c r="T209" s="133"/>
      <c r="U209" s="133"/>
      <c r="V209" s="97"/>
    </row>
    <row r="210" spans="2:22" s="53" customFormat="1" ht="12" customHeight="1" x14ac:dyDescent="0.2">
      <c r="B210" s="90" t="s">
        <v>380</v>
      </c>
      <c r="D210" s="95" t="s">
        <v>248</v>
      </c>
      <c r="F210" s="53" t="s">
        <v>92</v>
      </c>
      <c r="H210" s="77">
        <f>SUM(J210:O210,Q210)</f>
        <v>392226371.54980886</v>
      </c>
      <c r="J210" s="96">
        <f>J203+J204*$H$15</f>
        <v>6091460.8548003556</v>
      </c>
      <c r="K210" s="96">
        <f t="shared" ref="K210:S210" si="45">K203+K204*$H$15</f>
        <v>119648905.03027107</v>
      </c>
      <c r="L210" s="96">
        <f t="shared" si="45"/>
        <v>132900880.04204233</v>
      </c>
      <c r="M210" s="96">
        <f t="shared" si="45"/>
        <v>9460043.3298499454</v>
      </c>
      <c r="N210" s="96">
        <f t="shared" si="45"/>
        <v>105526865.05764975</v>
      </c>
      <c r="O210" s="96">
        <f t="shared" si="45"/>
        <v>9566038.8409960121</v>
      </c>
      <c r="Q210" s="96">
        <f t="shared" si="45"/>
        <v>9032178.3941993918</v>
      </c>
      <c r="S210" s="96">
        <f t="shared" si="45"/>
        <v>125201504.61420548</v>
      </c>
      <c r="T210" s="96">
        <f t="shared" ref="T210" si="46">T203+T204*$H$15</f>
        <v>10011565.895057224</v>
      </c>
      <c r="V210" s="8" t="s">
        <v>796</v>
      </c>
    </row>
    <row r="211" spans="2:22" s="53" customFormat="1" ht="12" customHeight="1" x14ac:dyDescent="0.2">
      <c r="B211" s="90" t="s">
        <v>380</v>
      </c>
      <c r="D211" s="95" t="s">
        <v>229</v>
      </c>
      <c r="F211" s="53" t="s">
        <v>92</v>
      </c>
      <c r="H211" s="77">
        <f>SUM(J211:O211,Q211)</f>
        <v>405123267.51612067</v>
      </c>
      <c r="J211" s="96">
        <f>J203+J204*$H$16</f>
        <v>6265779.691448749</v>
      </c>
      <c r="K211" s="96">
        <f t="shared" ref="K211:S211" si="47">K203+K204*$H$16</f>
        <v>123900072.4871698</v>
      </c>
      <c r="L211" s="96">
        <f t="shared" si="47"/>
        <v>137318608.12038994</v>
      </c>
      <c r="M211" s="96">
        <f t="shared" si="47"/>
        <v>9723357.0603713561</v>
      </c>
      <c r="N211" s="96">
        <f t="shared" si="47"/>
        <v>108812476.62844375</v>
      </c>
      <c r="O211" s="96">
        <f t="shared" si="47"/>
        <v>9795168.3212913647</v>
      </c>
      <c r="Q211" s="96">
        <f t="shared" si="47"/>
        <v>9307805.2070057094</v>
      </c>
      <c r="S211" s="96">
        <f t="shared" si="47"/>
        <v>129473576.37194706</v>
      </c>
      <c r="T211" s="96">
        <f t="shared" ref="T211" si="48">T203+T204*$H$16</f>
        <v>10278915.614829</v>
      </c>
    </row>
    <row r="212" spans="2:22" s="97" customFormat="1" ht="12" customHeight="1" x14ac:dyDescent="0.2">
      <c r="B212" s="98"/>
      <c r="D212" s="99"/>
      <c r="H212" s="100"/>
      <c r="J212" s="100"/>
      <c r="K212" s="100"/>
      <c r="L212" s="100"/>
      <c r="M212" s="100"/>
      <c r="N212" s="100"/>
      <c r="O212" s="100"/>
      <c r="Q212" s="100"/>
      <c r="S212" s="100"/>
      <c r="T212" s="100"/>
    </row>
    <row r="213" spans="2:22" s="82" customFormat="1" ht="15" x14ac:dyDescent="0.25">
      <c r="B213" s="89" t="s">
        <v>225</v>
      </c>
      <c r="C213" s="53"/>
      <c r="D213" s="53"/>
      <c r="E213" s="53"/>
      <c r="F213" s="53"/>
      <c r="S213" s="133"/>
      <c r="T213" s="133"/>
      <c r="U213" s="133"/>
      <c r="V213" s="133"/>
    </row>
    <row r="214" spans="2:22" s="82" customFormat="1" x14ac:dyDescent="0.2">
      <c r="B214" s="90" t="s">
        <v>381</v>
      </c>
      <c r="C214" s="53"/>
      <c r="D214" s="95" t="s">
        <v>410</v>
      </c>
      <c r="E214" s="53"/>
      <c r="F214" s="53" t="s">
        <v>92</v>
      </c>
      <c r="H214" s="77">
        <f>SUM(J214:O214)</f>
        <v>524398365.81450504</v>
      </c>
      <c r="J214" s="94">
        <f>J207-J199</f>
        <v>7878228.9304463891</v>
      </c>
      <c r="K214" s="94">
        <f>K207-K199</f>
        <v>163223371.46348315</v>
      </c>
      <c r="L214" s="94">
        <f>L207-L199</f>
        <v>178182592.84510538</v>
      </c>
      <c r="M214" s="94">
        <f>M207-M199</f>
        <v>12137819.677694397</v>
      </c>
      <c r="N214" s="39">
        <f>(N207-N199)+(Q207-Q199)</f>
        <v>151061736.88375238</v>
      </c>
      <c r="O214" s="94">
        <f>O207-O199</f>
        <v>11914616.014023378</v>
      </c>
      <c r="Q214" s="3"/>
      <c r="S214" s="94">
        <f>S207</f>
        <v>168990240.13105682</v>
      </c>
      <c r="T214" s="94">
        <f>T207-T199</f>
        <v>12730711.132717932</v>
      </c>
      <c r="U214" s="133"/>
      <c r="V214" s="8" t="s">
        <v>793</v>
      </c>
    </row>
    <row r="215" spans="2:22" s="82" customFormat="1" x14ac:dyDescent="0.2">
      <c r="B215" s="90" t="s">
        <v>381</v>
      </c>
      <c r="C215" s="53"/>
      <c r="D215" s="95" t="s">
        <v>411</v>
      </c>
      <c r="E215" s="53"/>
      <c r="F215" s="53" t="s">
        <v>92</v>
      </c>
      <c r="H215" s="77">
        <f>SUM(J215:O215)</f>
        <v>505053021.86503738</v>
      </c>
      <c r="J215" s="94">
        <f>J208-J199</f>
        <v>7616750.6754737981</v>
      </c>
      <c r="K215" s="94">
        <f>K208-K199</f>
        <v>156846620.27813506</v>
      </c>
      <c r="L215" s="94">
        <f>L208-L199</f>
        <v>171556000.72758394</v>
      </c>
      <c r="M215" s="94">
        <f>M208-M199</f>
        <v>11742849.081912283</v>
      </c>
      <c r="N215" s="39">
        <f>(N208-N199)+(Q208-Q199)</f>
        <v>145719879.3083519</v>
      </c>
      <c r="O215" s="94">
        <f>O208-O199</f>
        <v>11570921.79358035</v>
      </c>
      <c r="Q215" s="3"/>
      <c r="S215" s="94">
        <f>S208</f>
        <v>162582132.49444443</v>
      </c>
      <c r="T215" s="94">
        <f>T208-T199</f>
        <v>12329686.553060267</v>
      </c>
      <c r="U215" s="133"/>
      <c r="V215" s="133" t="s">
        <v>330</v>
      </c>
    </row>
    <row r="216" spans="2:22" s="82" customFormat="1" x14ac:dyDescent="0.2">
      <c r="J216" s="133"/>
      <c r="K216" s="133"/>
      <c r="L216" s="133"/>
      <c r="M216" s="133"/>
      <c r="N216" s="133"/>
      <c r="O216" s="133"/>
      <c r="Q216" s="86"/>
      <c r="S216" s="133"/>
      <c r="T216" s="133"/>
      <c r="U216" s="133"/>
      <c r="V216" s="133"/>
    </row>
    <row r="217" spans="2:22" s="53" customFormat="1" ht="12" customHeight="1" x14ac:dyDescent="0.2">
      <c r="B217" s="90" t="s">
        <v>380</v>
      </c>
      <c r="D217" s="95" t="s">
        <v>249</v>
      </c>
      <c r="F217" s="53" t="s">
        <v>92</v>
      </c>
      <c r="H217" s="96">
        <f>SUM(J217:O217)</f>
        <v>392205182.15980887</v>
      </c>
      <c r="J217" s="94">
        <f>J210-J199</f>
        <v>6091460.8548003556</v>
      </c>
      <c r="K217" s="94">
        <f>K210-K199</f>
        <v>119648905.03027107</v>
      </c>
      <c r="L217" s="94">
        <f>L210-L199</f>
        <v>132900880.04204233</v>
      </c>
      <c r="M217" s="94">
        <f>M210-M199</f>
        <v>9438853.9398499448</v>
      </c>
      <c r="N217" s="39">
        <f>(N210-N199)+(Q210-Q199)</f>
        <v>114559043.45184913</v>
      </c>
      <c r="O217" s="94">
        <f>O210-O199</f>
        <v>9566038.8409960121</v>
      </c>
      <c r="Q217" s="3"/>
      <c r="S217" s="94">
        <f>S210</f>
        <v>125201504.61420548</v>
      </c>
      <c r="T217" s="94">
        <f>T210-T199</f>
        <v>9990376.5050572231</v>
      </c>
      <c r="V217" s="8" t="s">
        <v>793</v>
      </c>
    </row>
    <row r="218" spans="2:22" s="53" customFormat="1" ht="12" customHeight="1" x14ac:dyDescent="0.2">
      <c r="B218" s="90" t="s">
        <v>380</v>
      </c>
      <c r="D218" s="95" t="s">
        <v>233</v>
      </c>
      <c r="F218" s="53" t="s">
        <v>92</v>
      </c>
      <c r="H218" s="96">
        <f>SUM(J218:O218)</f>
        <v>405102078.12612069</v>
      </c>
      <c r="J218" s="94">
        <f>J211-J199</f>
        <v>6265779.691448749</v>
      </c>
      <c r="K218" s="94">
        <f>K211-K199</f>
        <v>123900072.4871698</v>
      </c>
      <c r="L218" s="94">
        <f>L211-L199</f>
        <v>137318608.12038994</v>
      </c>
      <c r="M218" s="94">
        <f>M211-M199</f>
        <v>9702167.6703713555</v>
      </c>
      <c r="N218" s="39">
        <f>(N211-N199)+(Q211-Q199)</f>
        <v>118120281.83544946</v>
      </c>
      <c r="O218" s="94">
        <f>O211-O199</f>
        <v>9795168.3212913647</v>
      </c>
      <c r="Q218" s="3"/>
      <c r="S218" s="94">
        <f>S211</f>
        <v>129473576.37194706</v>
      </c>
      <c r="T218" s="94">
        <f>T211-T199</f>
        <v>10257726.224828999</v>
      </c>
      <c r="V218" s="133" t="s">
        <v>330</v>
      </c>
    </row>
    <row r="219" spans="2:22" x14ac:dyDescent="0.2">
      <c r="H219" s="82"/>
      <c r="V219" s="133"/>
    </row>
    <row r="220" spans="2:22" s="73" customFormat="1" x14ac:dyDescent="0.2">
      <c r="B220" s="73" t="s">
        <v>159</v>
      </c>
      <c r="S220" s="125"/>
      <c r="T220" s="125"/>
      <c r="U220" s="125"/>
      <c r="V220" s="125"/>
    </row>
    <row r="221" spans="2:22" s="82" customFormat="1" x14ac:dyDescent="0.2">
      <c r="B221" s="84"/>
      <c r="S221" s="133"/>
      <c r="T221" s="133"/>
      <c r="U221" s="133"/>
      <c r="V221" s="133"/>
    </row>
    <row r="222" spans="2:22" s="82" customFormat="1" ht="15" x14ac:dyDescent="0.2">
      <c r="B222" s="92" t="s">
        <v>220</v>
      </c>
      <c r="S222" s="133"/>
      <c r="T222" s="133"/>
      <c r="U222" s="133"/>
      <c r="V222" s="133"/>
    </row>
    <row r="223" spans="2:22" s="82" customFormat="1" x14ac:dyDescent="0.2">
      <c r="B223" s="88" t="s">
        <v>214</v>
      </c>
      <c r="S223" s="133"/>
      <c r="T223" s="133"/>
      <c r="U223" s="133"/>
      <c r="V223" s="133"/>
    </row>
    <row r="224" spans="2:22" s="82" customFormat="1" x14ac:dyDescent="0.2">
      <c r="B224" s="87" t="s">
        <v>122</v>
      </c>
      <c r="S224" s="133"/>
      <c r="T224" s="133"/>
      <c r="U224" s="133"/>
      <c r="V224" s="133"/>
    </row>
    <row r="225" spans="2:22" s="82" customFormat="1" x14ac:dyDescent="0.2">
      <c r="B225" s="82" t="s">
        <v>123</v>
      </c>
      <c r="F225" s="82" t="s">
        <v>121</v>
      </c>
      <c r="H225" s="77">
        <f>SUM(J225:O225,Q225)</f>
        <v>214253896.26529974</v>
      </c>
      <c r="J225" s="76">
        <f>'GAW import-TD'!H107</f>
        <v>3844966.3286309056</v>
      </c>
      <c r="K225" s="76">
        <f>'GAW import-TD'!I107</f>
        <v>57346367.216370173</v>
      </c>
      <c r="L225" s="76">
        <f>'GAW import-TD'!J107</f>
        <v>76265341.605264276</v>
      </c>
      <c r="M225" s="76">
        <f>'GAW import-TD'!K107</f>
        <v>6199927.9357273821</v>
      </c>
      <c r="N225" s="76">
        <f>'GAW import-TD'!L107</f>
        <v>60038383.726111032</v>
      </c>
      <c r="O225" s="76">
        <f>'GAW import-TD'!M107</f>
        <v>6446281.2230397118</v>
      </c>
      <c r="Q225" s="76">
        <f>'GAW import-TD'!O107</f>
        <v>4112628.2301562852</v>
      </c>
      <c r="S225" s="76">
        <f>'GAW import-TD'!Q107</f>
        <v>57346367.216370173</v>
      </c>
      <c r="T225" s="76">
        <f>'GAW import-TD'!R107</f>
        <v>6199927.9357273821</v>
      </c>
      <c r="U225" s="133"/>
      <c r="V225" s="133"/>
    </row>
    <row r="226" spans="2:22" s="82" customFormat="1" x14ac:dyDescent="0.2">
      <c r="B226" s="82" t="s">
        <v>124</v>
      </c>
      <c r="F226" s="82" t="s">
        <v>121</v>
      </c>
      <c r="H226" s="77">
        <f>SUM(J226:O226,Q226)</f>
        <v>3512827256.2606945</v>
      </c>
      <c r="J226" s="76">
        <f>'GAW import-TD'!H108</f>
        <v>54214025.233695477</v>
      </c>
      <c r="K226" s="76">
        <f>'GAW import-TD'!I108</f>
        <v>998748793.65608823</v>
      </c>
      <c r="L226" s="76">
        <f>'GAW import-TD'!J108</f>
        <v>1348361259.4208798</v>
      </c>
      <c r="M226" s="76">
        <f>'GAW import-TD'!K108</f>
        <v>96718875.797346726</v>
      </c>
      <c r="N226" s="76">
        <f>'GAW import-TD'!L108</f>
        <v>876483573.50024569</v>
      </c>
      <c r="O226" s="76">
        <f>'GAW import-TD'!M108</f>
        <v>69619837.208828613</v>
      </c>
      <c r="Q226" s="76">
        <f>'GAW import-TD'!O108</f>
        <v>68680891.443610206</v>
      </c>
      <c r="S226" s="76">
        <f>'GAW import-TD'!Q108</f>
        <v>998748793.65608823</v>
      </c>
      <c r="T226" s="76">
        <f>'GAW import-TD'!R108</f>
        <v>96718875.797346726</v>
      </c>
      <c r="U226" s="133"/>
      <c r="V226" s="133"/>
    </row>
    <row r="227" spans="2:22" s="82" customFormat="1" x14ac:dyDescent="0.2">
      <c r="S227" s="133"/>
      <c r="T227" s="133"/>
      <c r="U227" s="133"/>
      <c r="V227" s="133"/>
    </row>
    <row r="228" spans="2:22" s="82" customFormat="1" x14ac:dyDescent="0.2">
      <c r="B228" s="87" t="s">
        <v>125</v>
      </c>
      <c r="S228" s="133"/>
      <c r="T228" s="133"/>
      <c r="U228" s="133"/>
      <c r="V228" s="133"/>
    </row>
    <row r="229" spans="2:22" s="82" customFormat="1" x14ac:dyDescent="0.2">
      <c r="B229" s="82" t="s">
        <v>126</v>
      </c>
      <c r="F229" s="82" t="s">
        <v>121</v>
      </c>
      <c r="H229" s="77">
        <f>SUM(J229:O229,Q229)</f>
        <v>82086943.338715538</v>
      </c>
      <c r="J229" s="76">
        <f>'GAW import-TD'!H111</f>
        <v>927473.21697122091</v>
      </c>
      <c r="K229" s="76">
        <f>'GAW import-TD'!I111</f>
        <v>30921158.783401787</v>
      </c>
      <c r="L229" s="76">
        <f>'GAW import-TD'!J111</f>
        <v>23336703.537896138</v>
      </c>
      <c r="M229" s="76">
        <f>'GAW import-TD'!K111</f>
        <v>1302343.8640181152</v>
      </c>
      <c r="N229" s="76">
        <f>'GAW import-TD'!L111</f>
        <v>21477779.513978224</v>
      </c>
      <c r="O229" s="76">
        <f>'GAW import-TD'!M111</f>
        <v>1334036.8150917133</v>
      </c>
      <c r="Q229" s="76">
        <f>'GAW import-TD'!O111</f>
        <v>2787447.6073583416</v>
      </c>
      <c r="S229" s="76">
        <f>'GAW import-TD'!Q111</f>
        <v>34957168.243644066</v>
      </c>
      <c r="T229" s="76">
        <f>'GAW import-TD'!R111</f>
        <v>1800478.2935293645</v>
      </c>
      <c r="U229" s="133"/>
      <c r="V229" s="133"/>
    </row>
    <row r="230" spans="2:22" s="82" customFormat="1" x14ac:dyDescent="0.2">
      <c r="B230" s="82" t="s">
        <v>127</v>
      </c>
      <c r="F230" s="82" t="s">
        <v>121</v>
      </c>
      <c r="H230" s="77">
        <f>SUM(J230:O230,Q230)</f>
        <v>3095497631.0270839</v>
      </c>
      <c r="J230" s="76">
        <f>'GAW import-TD'!H112</f>
        <v>31715762.257976588</v>
      </c>
      <c r="K230" s="76">
        <f>'GAW import-TD'!I112</f>
        <v>1228518905.8958888</v>
      </c>
      <c r="L230" s="76">
        <f>'GAW import-TD'!J112</f>
        <v>894223304.69212878</v>
      </c>
      <c r="M230" s="76">
        <f>'GAW import-TD'!K112</f>
        <v>33874645.20091255</v>
      </c>
      <c r="N230" s="76">
        <f>'GAW import-TD'!L112</f>
        <v>794322056.63804543</v>
      </c>
      <c r="O230" s="76">
        <f>'GAW import-TD'!M112</f>
        <v>42458011.657622136</v>
      </c>
      <c r="Q230" s="76">
        <f>'GAW import-TD'!O112</f>
        <v>70384944.684509784</v>
      </c>
      <c r="S230" s="76">
        <f>'GAW import-TD'!Q112</f>
        <v>1235227707.0688734</v>
      </c>
      <c r="T230" s="76">
        <f>'GAW import-TD'!R112</f>
        <v>35451009.246089675</v>
      </c>
      <c r="U230" s="133"/>
      <c r="V230" s="133"/>
    </row>
    <row r="231" spans="2:22" s="82" customFormat="1" x14ac:dyDescent="0.2">
      <c r="S231" s="133"/>
      <c r="T231" s="133"/>
      <c r="U231" s="133"/>
      <c r="V231" s="133"/>
    </row>
    <row r="232" spans="2:22" s="82" customFormat="1" x14ac:dyDescent="0.2">
      <c r="B232" s="87" t="s">
        <v>128</v>
      </c>
      <c r="S232" s="133"/>
      <c r="T232" s="133"/>
      <c r="U232" s="133"/>
      <c r="V232" s="133"/>
    </row>
    <row r="233" spans="2:22" s="82" customFormat="1" x14ac:dyDescent="0.2">
      <c r="B233" s="82" t="s">
        <v>129</v>
      </c>
      <c r="F233" s="82" t="s">
        <v>121</v>
      </c>
      <c r="H233" s="77">
        <f>SUM(J233:O233,Q233)</f>
        <v>0</v>
      </c>
      <c r="J233" s="76">
        <f>'GAW import-TD'!H115</f>
        <v>0</v>
      </c>
      <c r="K233" s="76">
        <f>'GAW import-TD'!I115</f>
        <v>0</v>
      </c>
      <c r="L233" s="76">
        <f>'GAW import-TD'!J115</f>
        <v>0</v>
      </c>
      <c r="M233" s="76">
        <f>'GAW import-TD'!K115</f>
        <v>0</v>
      </c>
      <c r="N233" s="76">
        <f>'GAW import-TD'!L115</f>
        <v>0</v>
      </c>
      <c r="O233" s="76">
        <f>'GAW import-TD'!M115</f>
        <v>0</v>
      </c>
      <c r="Q233" s="76">
        <f>'GAW import-TD'!O115</f>
        <v>0</v>
      </c>
      <c r="S233" s="76">
        <f>'GAW import-TD'!Q115</f>
        <v>0</v>
      </c>
      <c r="T233" s="76">
        <f>'GAW import-TD'!R115</f>
        <v>0</v>
      </c>
      <c r="U233" s="133"/>
      <c r="V233" s="133"/>
    </row>
    <row r="234" spans="2:22" s="82" customFormat="1" x14ac:dyDescent="0.2">
      <c r="B234" s="82" t="s">
        <v>130</v>
      </c>
      <c r="F234" s="82" t="s">
        <v>121</v>
      </c>
      <c r="H234" s="77">
        <f>SUM(J234:O234,Q234)</f>
        <v>0</v>
      </c>
      <c r="J234" s="76">
        <f>'GAW import-TD'!H116</f>
        <v>0</v>
      </c>
      <c r="K234" s="76">
        <f>'GAW import-TD'!I116</f>
        <v>0</v>
      </c>
      <c r="L234" s="76">
        <f>'GAW import-TD'!J116</f>
        <v>0</v>
      </c>
      <c r="M234" s="76">
        <f>'GAW import-TD'!K116</f>
        <v>0</v>
      </c>
      <c r="N234" s="76">
        <f>'GAW import-TD'!L116</f>
        <v>0</v>
      </c>
      <c r="O234" s="76">
        <f>'GAW import-TD'!M116</f>
        <v>0</v>
      </c>
      <c r="Q234" s="76">
        <f>'GAW import-TD'!O116</f>
        <v>0</v>
      </c>
      <c r="S234" s="76">
        <f>'GAW import-TD'!Q116</f>
        <v>0</v>
      </c>
      <c r="T234" s="76">
        <f>'GAW import-TD'!R116</f>
        <v>0</v>
      </c>
      <c r="U234" s="133"/>
      <c r="V234" s="133"/>
    </row>
    <row r="235" spans="2:22" s="82" customFormat="1" x14ac:dyDescent="0.2">
      <c r="S235" s="133"/>
      <c r="T235" s="133"/>
      <c r="U235" s="133"/>
      <c r="V235" s="133"/>
    </row>
    <row r="236" spans="2:22" s="82" customFormat="1" x14ac:dyDescent="0.2">
      <c r="B236" s="87" t="s">
        <v>131</v>
      </c>
      <c r="S236" s="133"/>
      <c r="T236" s="133"/>
      <c r="U236" s="133"/>
      <c r="V236" s="133"/>
    </row>
    <row r="237" spans="2:22" s="82" customFormat="1" x14ac:dyDescent="0.2">
      <c r="B237" s="82" t="s">
        <v>132</v>
      </c>
      <c r="F237" s="82" t="s">
        <v>121</v>
      </c>
      <c r="H237" s="77">
        <f>SUM(J237:O237,Q237)</f>
        <v>21622.394848235326</v>
      </c>
      <c r="J237" s="76">
        <f>'GAW import-TD'!H119</f>
        <v>0</v>
      </c>
      <c r="K237" s="76">
        <f>'GAW import-TD'!I119</f>
        <v>0</v>
      </c>
      <c r="L237" s="76">
        <f>'GAW import-TD'!J119</f>
        <v>0</v>
      </c>
      <c r="M237" s="76">
        <f>'GAW import-TD'!K119</f>
        <v>0</v>
      </c>
      <c r="N237" s="76">
        <f>'GAW import-TD'!L119</f>
        <v>0</v>
      </c>
      <c r="O237" s="76">
        <f>'GAW import-TD'!M119</f>
        <v>21622.394848235326</v>
      </c>
      <c r="Q237" s="76">
        <f>'GAW import-TD'!O119</f>
        <v>0</v>
      </c>
      <c r="S237" s="76">
        <f>'GAW import-TD'!Q119</f>
        <v>0</v>
      </c>
      <c r="T237" s="76">
        <f>'GAW import-TD'!R119</f>
        <v>0</v>
      </c>
      <c r="U237" s="133"/>
      <c r="V237" s="133"/>
    </row>
    <row r="238" spans="2:22" s="82" customFormat="1" x14ac:dyDescent="0.2">
      <c r="B238" s="82" t="s">
        <v>133</v>
      </c>
      <c r="F238" s="82" t="s">
        <v>121</v>
      </c>
      <c r="H238" s="77">
        <f>SUM(J238:O238,Q238)</f>
        <v>119139.41418095811</v>
      </c>
      <c r="J238" s="76">
        <f>'GAW import-TD'!H120</f>
        <v>0</v>
      </c>
      <c r="K238" s="76">
        <f>'GAW import-TD'!I120</f>
        <v>0</v>
      </c>
      <c r="L238" s="76">
        <f>'GAW import-TD'!J120</f>
        <v>0</v>
      </c>
      <c r="M238" s="76">
        <f>'GAW import-TD'!K120</f>
        <v>0</v>
      </c>
      <c r="N238" s="76">
        <f>'GAW import-TD'!L120</f>
        <v>0</v>
      </c>
      <c r="O238" s="76">
        <f>'GAW import-TD'!M120</f>
        <v>119139.41418095811</v>
      </c>
      <c r="Q238" s="76">
        <f>'GAW import-TD'!O120</f>
        <v>0</v>
      </c>
      <c r="S238" s="76">
        <f>'GAW import-TD'!Q120</f>
        <v>0</v>
      </c>
      <c r="T238" s="76">
        <f>'GAW import-TD'!R120</f>
        <v>0</v>
      </c>
      <c r="U238" s="133"/>
      <c r="V238" s="133"/>
    </row>
    <row r="239" spans="2:22" s="82" customFormat="1" x14ac:dyDescent="0.2">
      <c r="S239" s="133"/>
      <c r="T239" s="133"/>
      <c r="U239" s="133"/>
      <c r="V239" s="133"/>
    </row>
    <row r="240" spans="2:22" s="82" customFormat="1" x14ac:dyDescent="0.2">
      <c r="B240" s="88" t="s">
        <v>151</v>
      </c>
      <c r="S240" s="133"/>
      <c r="T240" s="133"/>
      <c r="U240" s="133"/>
      <c r="V240" s="133"/>
    </row>
    <row r="241" spans="2:22" s="82" customFormat="1" x14ac:dyDescent="0.2">
      <c r="B241" s="87" t="s">
        <v>111</v>
      </c>
      <c r="S241" s="133"/>
      <c r="T241" s="133"/>
      <c r="U241" s="133"/>
      <c r="V241" s="133"/>
    </row>
    <row r="242" spans="2:22" s="82" customFormat="1" x14ac:dyDescent="0.2">
      <c r="B242" s="82" t="s">
        <v>112</v>
      </c>
      <c r="F242" s="82" t="s">
        <v>93</v>
      </c>
      <c r="H242" s="77">
        <f>SUM(J242:O242,Q242)</f>
        <v>51597.14</v>
      </c>
      <c r="J242" s="76">
        <f>'Input Ov. opbrengsten-TD'!H284</f>
        <v>0</v>
      </c>
      <c r="K242" s="76">
        <f>'Input Ov. opbrengsten-TD'!I284</f>
        <v>0</v>
      </c>
      <c r="L242" s="76">
        <f>'Input Ov. opbrengsten-TD'!J284</f>
        <v>0</v>
      </c>
      <c r="M242" s="76">
        <f>'Input Ov. opbrengsten-TD'!K284</f>
        <v>51597.14</v>
      </c>
      <c r="N242" s="76">
        <f>'Input Ov. opbrengsten-TD'!L284</f>
        <v>0</v>
      </c>
      <c r="O242" s="76">
        <f>'Input Ov. opbrengsten-TD'!M284</f>
        <v>0</v>
      </c>
      <c r="Q242" s="76">
        <f>'Input Ov. opbrengsten-TD'!O284</f>
        <v>0</v>
      </c>
      <c r="S242" s="76">
        <f>'Input Ov. opbrengsten-TD'!Q284</f>
        <v>0</v>
      </c>
      <c r="T242" s="76">
        <f>'Input Ov. opbrengsten-TD'!R284</f>
        <v>51597.14</v>
      </c>
      <c r="U242" s="133"/>
      <c r="V242" s="133"/>
    </row>
    <row r="243" spans="2:22" s="82" customFormat="1" x14ac:dyDescent="0.2">
      <c r="S243" s="133"/>
      <c r="T243" s="133"/>
      <c r="U243" s="133"/>
      <c r="V243" s="133"/>
    </row>
    <row r="244" spans="2:22" s="82" customFormat="1" ht="15" x14ac:dyDescent="0.25">
      <c r="B244" s="89" t="s">
        <v>221</v>
      </c>
      <c r="C244" s="53"/>
      <c r="D244" s="53"/>
      <c r="E244" s="53"/>
      <c r="F244" s="53"/>
      <c r="S244" s="133"/>
      <c r="T244" s="133"/>
      <c r="U244" s="133"/>
      <c r="V244" s="133"/>
    </row>
    <row r="245" spans="2:22" s="82" customFormat="1" x14ac:dyDescent="0.2">
      <c r="B245" s="88" t="s">
        <v>222</v>
      </c>
      <c r="C245" s="53"/>
      <c r="D245" s="53"/>
      <c r="E245" s="53"/>
      <c r="F245" s="53"/>
      <c r="S245" s="133"/>
      <c r="T245" s="133"/>
      <c r="U245" s="133"/>
      <c r="V245" s="133"/>
    </row>
    <row r="246" spans="2:22" s="82" customFormat="1" x14ac:dyDescent="0.2">
      <c r="B246" s="90" t="s">
        <v>126</v>
      </c>
      <c r="C246" s="53"/>
      <c r="D246" s="53"/>
      <c r="E246" s="53"/>
      <c r="F246" s="53" t="s">
        <v>93</v>
      </c>
      <c r="H246" s="77">
        <f>SUM(J246:O246,Q246)</f>
        <v>296362461.99886352</v>
      </c>
      <c r="J246" s="93">
        <f t="shared" ref="J246:O247" si="49">J225+J229+J233+J237</f>
        <v>4772439.545602126</v>
      </c>
      <c r="K246" s="93">
        <f t="shared" si="49"/>
        <v>88267525.999771953</v>
      </c>
      <c r="L246" s="93">
        <f t="shared" si="49"/>
        <v>99602045.143160418</v>
      </c>
      <c r="M246" s="93">
        <f t="shared" si="49"/>
        <v>7502271.7997454973</v>
      </c>
      <c r="N246" s="93">
        <f t="shared" si="49"/>
        <v>81516163.240089253</v>
      </c>
      <c r="O246" s="93">
        <f t="shared" si="49"/>
        <v>7801940.4329796601</v>
      </c>
      <c r="Q246" s="93">
        <f>Q225+Q229+Q233+Q237</f>
        <v>6900075.8375146268</v>
      </c>
      <c r="S246" s="93">
        <f t="shared" ref="S246:T246" si="50">S225+S229+S233+S237</f>
        <v>92303535.460014239</v>
      </c>
      <c r="T246" s="93">
        <f t="shared" si="50"/>
        <v>8000406.2292567464</v>
      </c>
      <c r="U246" s="133"/>
      <c r="V246" s="8" t="s">
        <v>794</v>
      </c>
    </row>
    <row r="247" spans="2:22" s="82" customFormat="1" x14ac:dyDescent="0.2">
      <c r="B247" s="90" t="s">
        <v>155</v>
      </c>
      <c r="C247" s="53"/>
      <c r="D247" s="53"/>
      <c r="E247" s="53"/>
      <c r="F247" s="53" t="s">
        <v>93</v>
      </c>
      <c r="H247" s="77">
        <f>SUM(J247:O247,Q247)</f>
        <v>6608444026.7019615</v>
      </c>
      <c r="J247" s="93">
        <f t="shared" si="49"/>
        <v>85929787.491672069</v>
      </c>
      <c r="K247" s="93">
        <f t="shared" si="49"/>
        <v>2227267699.5519772</v>
      </c>
      <c r="L247" s="93">
        <f t="shared" si="49"/>
        <v>2242584564.1130085</v>
      </c>
      <c r="M247" s="93">
        <f t="shared" si="49"/>
        <v>130593520.99825928</v>
      </c>
      <c r="N247" s="93">
        <f t="shared" si="49"/>
        <v>1670805630.1382911</v>
      </c>
      <c r="O247" s="93">
        <f t="shared" si="49"/>
        <v>112196988.28063172</v>
      </c>
      <c r="Q247" s="93">
        <f>Q226+Q230+Q234+Q238</f>
        <v>139065836.12812001</v>
      </c>
      <c r="S247" s="93">
        <f t="shared" ref="S247:T247" si="51">S226+S230+S234+S238</f>
        <v>2233976500.7249618</v>
      </c>
      <c r="T247" s="93">
        <f t="shared" si="51"/>
        <v>132169885.04343641</v>
      </c>
      <c r="U247" s="133"/>
      <c r="V247" s="8" t="s">
        <v>795</v>
      </c>
    </row>
    <row r="248" spans="2:22" s="82" customFormat="1" x14ac:dyDescent="0.2">
      <c r="B248" s="53"/>
      <c r="C248" s="53"/>
      <c r="D248" s="53"/>
      <c r="E248" s="53"/>
      <c r="F248" s="53"/>
      <c r="S248" s="133"/>
      <c r="T248" s="133"/>
      <c r="U248" s="133"/>
      <c r="V248" s="133"/>
    </row>
    <row r="249" spans="2:22" s="82" customFormat="1" x14ac:dyDescent="0.2">
      <c r="B249" s="88" t="s">
        <v>223</v>
      </c>
      <c r="C249" s="53"/>
      <c r="D249" s="91"/>
      <c r="E249" s="53"/>
      <c r="F249" s="53"/>
      <c r="S249" s="133"/>
      <c r="T249" s="133"/>
      <c r="U249" s="133"/>
      <c r="V249" s="133"/>
    </row>
    <row r="250" spans="2:22" s="82" customFormat="1" x14ac:dyDescent="0.2">
      <c r="B250" s="90" t="s">
        <v>378</v>
      </c>
      <c r="C250" s="53"/>
      <c r="D250" s="91" t="s">
        <v>409</v>
      </c>
      <c r="E250" s="53"/>
      <c r="F250" s="53" t="s">
        <v>93</v>
      </c>
      <c r="H250" s="77">
        <f>SUM(J250:O250,Q250)</f>
        <v>524353780.92008102</v>
      </c>
      <c r="J250" s="93">
        <f>J246+$H$23*J247</f>
        <v>7737017.2140648114</v>
      </c>
      <c r="K250" s="93">
        <f t="shared" ref="K250:O250" si="52">K246+$H$23*K247</f>
        <v>165108261.63431513</v>
      </c>
      <c r="L250" s="93">
        <f t="shared" si="52"/>
        <v>176971212.60505921</v>
      </c>
      <c r="M250" s="93">
        <f t="shared" si="52"/>
        <v>12007748.274185441</v>
      </c>
      <c r="N250" s="93">
        <f t="shared" si="52"/>
        <v>139158957.47986028</v>
      </c>
      <c r="O250" s="93">
        <f t="shared" si="52"/>
        <v>11672736.528661452</v>
      </c>
      <c r="Q250" s="93">
        <f t="shared" ref="Q250" si="53">Q246+$H$23*Q247</f>
        <v>11697847.183934767</v>
      </c>
      <c r="S250" s="93">
        <f t="shared" ref="S250:T250" si="54">S246+$H$23*S247</f>
        <v>169375724.73502541</v>
      </c>
      <c r="T250" s="93">
        <f t="shared" si="54"/>
        <v>12560267.263255302</v>
      </c>
      <c r="U250" s="133"/>
      <c r="V250" s="8" t="s">
        <v>796</v>
      </c>
    </row>
    <row r="251" spans="2:22" s="82" customFormat="1" x14ac:dyDescent="0.2">
      <c r="B251" s="53"/>
      <c r="C251" s="53"/>
      <c r="D251" s="53"/>
      <c r="E251" s="53"/>
      <c r="F251" s="53"/>
      <c r="S251" s="133"/>
      <c r="T251" s="133"/>
      <c r="U251" s="133"/>
      <c r="V251" s="53"/>
    </row>
    <row r="252" spans="2:22" s="53" customFormat="1" ht="12" customHeight="1" x14ac:dyDescent="0.2">
      <c r="B252" s="90" t="s">
        <v>379</v>
      </c>
      <c r="D252" s="95" t="s">
        <v>248</v>
      </c>
      <c r="F252" s="53" t="s">
        <v>93</v>
      </c>
      <c r="H252" s="77">
        <f>SUM(J252:O252,Q252)</f>
        <v>408706010.45279688</v>
      </c>
      <c r="J252" s="96">
        <f>J246+J247*$H$15</f>
        <v>6233245.9329605512</v>
      </c>
      <c r="K252" s="96">
        <f t="shared" ref="K252:S252" si="55">K246+K247*$H$15</f>
        <v>126131076.89215556</v>
      </c>
      <c r="L252" s="96">
        <f t="shared" si="55"/>
        <v>137725982.73308158</v>
      </c>
      <c r="M252" s="96">
        <f t="shared" si="55"/>
        <v>9722361.6567159053</v>
      </c>
      <c r="N252" s="96">
        <f t="shared" si="55"/>
        <v>109919858.9524402</v>
      </c>
      <c r="O252" s="96">
        <f t="shared" si="55"/>
        <v>9709289.2337503992</v>
      </c>
      <c r="Q252" s="96">
        <f t="shared" si="55"/>
        <v>9264195.0516926665</v>
      </c>
      <c r="S252" s="96">
        <f t="shared" si="55"/>
        <v>130281135.97233859</v>
      </c>
      <c r="T252" s="96">
        <f t="shared" ref="T252" si="56">T246+T247*$H$15</f>
        <v>10247294.274995165</v>
      </c>
      <c r="V252" s="8" t="s">
        <v>796</v>
      </c>
    </row>
    <row r="253" spans="2:22" s="53" customFormat="1" ht="12" customHeight="1" x14ac:dyDescent="0.2">
      <c r="B253" s="90" t="s">
        <v>379</v>
      </c>
      <c r="D253" s="95" t="s">
        <v>229</v>
      </c>
      <c r="F253" s="53" t="s">
        <v>93</v>
      </c>
      <c r="H253" s="77">
        <f>SUM(J253:O253,Q253)</f>
        <v>421922898.50620073</v>
      </c>
      <c r="J253" s="96">
        <f>J246+J247*$H$16</f>
        <v>6405105.5079438956</v>
      </c>
      <c r="K253" s="96">
        <f t="shared" ref="K253:S253" si="57">K246+K247*$H$16</f>
        <v>130585612.29125953</v>
      </c>
      <c r="L253" s="96">
        <f t="shared" si="57"/>
        <v>142211151.86130756</v>
      </c>
      <c r="M253" s="96">
        <f t="shared" si="57"/>
        <v>9983548.6987124234</v>
      </c>
      <c r="N253" s="96">
        <f t="shared" si="57"/>
        <v>113261470.21271679</v>
      </c>
      <c r="O253" s="96">
        <f t="shared" si="57"/>
        <v>9933683.2103116624</v>
      </c>
      <c r="Q253" s="96">
        <f t="shared" si="57"/>
        <v>9542326.7239489071</v>
      </c>
      <c r="S253" s="96">
        <f t="shared" si="57"/>
        <v>134749088.9737885</v>
      </c>
      <c r="T253" s="96">
        <f t="shared" ref="T253" si="58">T246+T247*$H$16</f>
        <v>10511634.045082038</v>
      </c>
    </row>
    <row r="254" spans="2:22" s="97" customFormat="1" ht="12" customHeight="1" x14ac:dyDescent="0.2">
      <c r="B254" s="98"/>
      <c r="D254" s="99"/>
      <c r="H254" s="100"/>
      <c r="J254" s="100"/>
      <c r="K254" s="100"/>
      <c r="L254" s="100"/>
      <c r="M254" s="100"/>
      <c r="N254" s="100"/>
      <c r="O254" s="100"/>
      <c r="Q254" s="82"/>
      <c r="S254" s="100"/>
      <c r="T254" s="100"/>
    </row>
    <row r="255" spans="2:22" s="82" customFormat="1" ht="15" x14ac:dyDescent="0.25">
      <c r="B255" s="89" t="s">
        <v>225</v>
      </c>
      <c r="C255" s="53"/>
      <c r="D255" s="53"/>
      <c r="E255" s="53"/>
      <c r="F255" s="53"/>
      <c r="S255" s="133"/>
      <c r="T255" s="133"/>
      <c r="U255" s="133"/>
      <c r="V255" s="133"/>
    </row>
    <row r="256" spans="2:22" s="82" customFormat="1" x14ac:dyDescent="0.2">
      <c r="B256" s="90" t="s">
        <v>378</v>
      </c>
      <c r="C256" s="53"/>
      <c r="D256" s="95" t="s">
        <v>411</v>
      </c>
      <c r="E256" s="53"/>
      <c r="F256" s="53" t="s">
        <v>93</v>
      </c>
      <c r="H256" s="77">
        <f>SUM(J256:O256)</f>
        <v>524302183.78008103</v>
      </c>
      <c r="J256" s="94">
        <f>J250-J242</f>
        <v>7737017.2140648114</v>
      </c>
      <c r="K256" s="94">
        <f>K250-K242</f>
        <v>165108261.63431513</v>
      </c>
      <c r="L256" s="94">
        <f>L250-L242</f>
        <v>176971212.60505921</v>
      </c>
      <c r="M256" s="94">
        <f>M250-M242</f>
        <v>11956151.134185441</v>
      </c>
      <c r="N256" s="39">
        <f>(N250-N242)+(Q250-Q242)</f>
        <v>150856804.66379505</v>
      </c>
      <c r="O256" s="94">
        <f>O250-O242</f>
        <v>11672736.528661452</v>
      </c>
      <c r="S256" s="94">
        <f>S250</f>
        <v>169375724.73502541</v>
      </c>
      <c r="T256" s="94">
        <f>T250-T242</f>
        <v>12508670.123255301</v>
      </c>
      <c r="U256" s="133"/>
      <c r="V256" s="8" t="s">
        <v>793</v>
      </c>
    </row>
    <row r="257" spans="2:22" s="82" customFormat="1" x14ac:dyDescent="0.2">
      <c r="K257" s="133"/>
      <c r="L257" s="133"/>
      <c r="M257" s="133"/>
      <c r="N257" s="2"/>
      <c r="O257" s="133"/>
      <c r="S257" s="133"/>
      <c r="T257" s="133"/>
      <c r="U257" s="133"/>
      <c r="V257" s="133"/>
    </row>
    <row r="258" spans="2:22" s="53" customFormat="1" ht="12" customHeight="1" x14ac:dyDescent="0.2">
      <c r="B258" s="90" t="s">
        <v>379</v>
      </c>
      <c r="D258" s="95" t="s">
        <v>249</v>
      </c>
      <c r="F258" s="53" t="s">
        <v>93</v>
      </c>
      <c r="H258" s="96">
        <f>SUM(J258:O258)</f>
        <v>408654413.31279683</v>
      </c>
      <c r="J258" s="94">
        <f>J252-J242</f>
        <v>6233245.9329605512</v>
      </c>
      <c r="K258" s="94">
        <f>K252-K242</f>
        <v>126131076.89215556</v>
      </c>
      <c r="L258" s="94">
        <f>L252-L242</f>
        <v>137725982.73308158</v>
      </c>
      <c r="M258" s="94">
        <f>M252-M242</f>
        <v>9670764.5167159047</v>
      </c>
      <c r="N258" s="39">
        <f>(N252-N242)+(Q252-Q242)</f>
        <v>119184054.00413287</v>
      </c>
      <c r="O258" s="94">
        <f>O252-O242</f>
        <v>9709289.2337503992</v>
      </c>
      <c r="Q258" s="82"/>
      <c r="S258" s="94">
        <f>S252</f>
        <v>130281135.97233859</v>
      </c>
      <c r="T258" s="94">
        <f>T252-T242</f>
        <v>10195697.134995164</v>
      </c>
      <c r="V258" s="8" t="s">
        <v>793</v>
      </c>
    </row>
    <row r="259" spans="2:22" s="53" customFormat="1" ht="12" customHeight="1" x14ac:dyDescent="0.2">
      <c r="B259" s="90" t="s">
        <v>379</v>
      </c>
      <c r="D259" s="95" t="s">
        <v>233</v>
      </c>
      <c r="F259" s="53" t="s">
        <v>93</v>
      </c>
      <c r="H259" s="96">
        <f>SUM(J259:O259)</f>
        <v>421871301.3662008</v>
      </c>
      <c r="J259" s="94">
        <f>J253-J242</f>
        <v>6405105.5079438956</v>
      </c>
      <c r="K259" s="94">
        <f>K253-K242</f>
        <v>130585612.29125953</v>
      </c>
      <c r="L259" s="94">
        <f>L253-L242</f>
        <v>142211151.86130756</v>
      </c>
      <c r="M259" s="94">
        <f>M253-M242</f>
        <v>9931951.5587124228</v>
      </c>
      <c r="N259" s="39">
        <f>(N253-N242)+(Q253-Q242)</f>
        <v>122803796.9366657</v>
      </c>
      <c r="O259" s="94">
        <f>O253-O242</f>
        <v>9933683.2103116624</v>
      </c>
      <c r="Q259" s="82"/>
      <c r="S259" s="94">
        <f>S253</f>
        <v>134749088.9737885</v>
      </c>
      <c r="T259" s="94">
        <f>T253-T242</f>
        <v>10460036.905082038</v>
      </c>
      <c r="V259" s="133" t="s">
        <v>330</v>
      </c>
    </row>
    <row r="260" spans="2:22" x14ac:dyDescent="0.2">
      <c r="H260" s="8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C8D9"/>
  </sheetPr>
  <dimension ref="A2:R89"/>
  <sheetViews>
    <sheetView showGridLines="0" zoomScale="85" zoomScaleNormal="85" workbookViewId="0">
      <pane ySplit="3" topLeftCell="A67" activePane="bottomLeft" state="frozen"/>
      <selection activeCell="O39" sqref="O39"/>
      <selection pane="bottomLeft" activeCell="S38" sqref="S38"/>
    </sheetView>
  </sheetViews>
  <sheetFormatPr defaultRowHeight="12.75" x14ac:dyDescent="0.2"/>
  <cols>
    <col min="1" max="1" width="4.7109375" style="6" customWidth="1"/>
    <col min="2" max="2" width="19.140625" style="6" customWidth="1"/>
    <col min="3" max="3" width="20.7109375" style="6" customWidth="1"/>
    <col min="4" max="4" width="22.5703125" style="6" customWidth="1"/>
    <col min="5" max="5" width="16.140625" style="6" customWidth="1"/>
    <col min="6" max="6" width="24.7109375" style="6" customWidth="1"/>
    <col min="7" max="7" width="9" style="6" customWidth="1"/>
    <col min="8" max="16384" width="9.140625" style="6"/>
  </cols>
  <sheetData>
    <row r="2" spans="2:18" s="11" customFormat="1" ht="18" x14ac:dyDescent="0.2">
      <c r="B2" s="11" t="s">
        <v>48</v>
      </c>
    </row>
    <row r="4" spans="2:18" s="125" customFormat="1" x14ac:dyDescent="0.2">
      <c r="B4" s="125" t="s">
        <v>336</v>
      </c>
    </row>
    <row r="6" spans="2:18" x14ac:dyDescent="0.2">
      <c r="B6" s="28"/>
    </row>
    <row r="7" spans="2:18" s="133" customFormat="1" x14ac:dyDescent="0.2">
      <c r="F7" s="139"/>
    </row>
    <row r="8" spans="2:18" s="133" customFormat="1" x14ac:dyDescent="0.2">
      <c r="C8" s="140"/>
      <c r="D8" s="141"/>
      <c r="E8" s="142"/>
      <c r="G8" s="140"/>
      <c r="H8" s="141"/>
      <c r="I8" s="142"/>
      <c r="K8" s="140"/>
      <c r="L8" s="141"/>
      <c r="M8" s="142"/>
      <c r="O8" s="140"/>
      <c r="P8" s="141"/>
      <c r="Q8" s="142"/>
    </row>
    <row r="9" spans="2:18" s="133" customFormat="1" x14ac:dyDescent="0.2">
      <c r="C9" s="143"/>
      <c r="D9" s="144" t="s">
        <v>331</v>
      </c>
      <c r="E9" s="145"/>
      <c r="G9" s="143"/>
      <c r="H9" s="146" t="s">
        <v>332</v>
      </c>
      <c r="I9" s="145"/>
      <c r="K9" s="143"/>
      <c r="L9" s="147" t="s">
        <v>333</v>
      </c>
      <c r="M9" s="145"/>
      <c r="O9" s="143"/>
      <c r="P9" s="146" t="s">
        <v>334</v>
      </c>
      <c r="Q9" s="145"/>
    </row>
    <row r="10" spans="2:18" s="133" customFormat="1" x14ac:dyDescent="0.2">
      <c r="C10" s="148"/>
      <c r="D10" s="149"/>
      <c r="E10" s="150"/>
      <c r="G10" s="148"/>
      <c r="H10" s="149"/>
      <c r="I10" s="150"/>
      <c r="K10" s="148"/>
      <c r="L10" s="149"/>
      <c r="M10" s="150"/>
      <c r="O10" s="143"/>
      <c r="Q10" s="145"/>
    </row>
    <row r="11" spans="2:18" s="133" customFormat="1" x14ac:dyDescent="0.2">
      <c r="C11" s="151"/>
      <c r="D11" s="151"/>
      <c r="E11" s="151"/>
      <c r="G11" s="151"/>
      <c r="H11" s="151"/>
      <c r="I11" s="151"/>
      <c r="N11" s="151"/>
      <c r="O11" s="141"/>
      <c r="P11" s="141"/>
      <c r="Q11" s="141"/>
      <c r="R11" s="151"/>
    </row>
    <row r="12" spans="2:18" s="133" customFormat="1" x14ac:dyDescent="0.2">
      <c r="C12" s="151"/>
      <c r="D12" s="151"/>
      <c r="E12" s="151"/>
      <c r="G12" s="151"/>
      <c r="H12" s="151"/>
      <c r="I12" s="151"/>
      <c r="O12" s="152"/>
      <c r="P12" s="152"/>
      <c r="Q12" s="152"/>
      <c r="R12" s="152"/>
    </row>
    <row r="13" spans="2:18" s="133" customFormat="1" x14ac:dyDescent="0.2">
      <c r="C13" s="151"/>
      <c r="D13" s="151"/>
      <c r="E13" s="151"/>
      <c r="G13" s="151"/>
      <c r="H13" s="151"/>
      <c r="I13" s="151"/>
      <c r="K13" s="140"/>
      <c r="L13" s="141"/>
      <c r="M13" s="142"/>
      <c r="O13" s="152"/>
      <c r="P13" s="152"/>
      <c r="Q13" s="152"/>
      <c r="R13" s="152"/>
    </row>
    <row r="14" spans="2:18" s="133" customFormat="1" x14ac:dyDescent="0.2">
      <c r="C14" s="151"/>
      <c r="D14" s="151"/>
      <c r="E14" s="151"/>
      <c r="G14" s="151"/>
      <c r="H14" s="151"/>
      <c r="I14" s="151"/>
      <c r="K14" s="143"/>
      <c r="L14" s="146" t="s">
        <v>335</v>
      </c>
      <c r="M14" s="145"/>
      <c r="O14" s="152"/>
      <c r="P14" s="153"/>
      <c r="Q14" s="152"/>
      <c r="R14" s="152"/>
    </row>
    <row r="15" spans="2:18" s="133" customFormat="1" x14ac:dyDescent="0.2">
      <c r="C15" s="151"/>
      <c r="D15" s="151"/>
      <c r="E15" s="151"/>
      <c r="G15" s="151"/>
      <c r="H15" s="151"/>
      <c r="I15" s="151"/>
      <c r="K15" s="148"/>
      <c r="L15" s="149"/>
      <c r="M15" s="150"/>
      <c r="O15" s="152"/>
      <c r="P15" s="152"/>
      <c r="Q15" s="152"/>
      <c r="R15" s="152"/>
    </row>
    <row r="16" spans="2:18" x14ac:dyDescent="0.2">
      <c r="H16" s="38"/>
    </row>
    <row r="18" spans="1:16" s="12" customFormat="1" x14ac:dyDescent="0.2">
      <c r="B18" s="12" t="s">
        <v>55</v>
      </c>
    </row>
    <row r="20" spans="1:16" s="133" customFormat="1" x14ac:dyDescent="0.2"/>
    <row r="21" spans="1:16" s="133" customFormat="1" x14ac:dyDescent="0.2">
      <c r="A21" s="86"/>
      <c r="B21" s="133" t="s">
        <v>797</v>
      </c>
    </row>
    <row r="22" spans="1:16" s="133" customFormat="1" x14ac:dyDescent="0.2">
      <c r="A22" s="86"/>
    </row>
    <row r="23" spans="1:16" s="133" customFormat="1" x14ac:dyDescent="0.2">
      <c r="A23" s="86"/>
      <c r="D23" s="163" t="s">
        <v>798</v>
      </c>
      <c r="H23" s="163" t="s">
        <v>799</v>
      </c>
      <c r="L23" s="163" t="s">
        <v>30</v>
      </c>
      <c r="P23" s="163"/>
    </row>
    <row r="24" spans="1:16" s="133" customFormat="1" x14ac:dyDescent="0.2">
      <c r="A24" s="86"/>
    </row>
    <row r="25" spans="1:16" s="133" customFormat="1" x14ac:dyDescent="0.2">
      <c r="A25" s="86"/>
      <c r="C25" s="140"/>
      <c r="D25" s="141"/>
      <c r="E25" s="142"/>
    </row>
    <row r="26" spans="1:16" s="133" customFormat="1" x14ac:dyDescent="0.2">
      <c r="A26" s="86"/>
      <c r="C26" s="143"/>
      <c r="D26" s="144" t="s">
        <v>800</v>
      </c>
      <c r="E26" s="145"/>
    </row>
    <row r="27" spans="1:16" s="133" customFormat="1" x14ac:dyDescent="0.2">
      <c r="A27" s="86"/>
      <c r="C27" s="148"/>
      <c r="D27" s="149"/>
      <c r="E27" s="150"/>
    </row>
    <row r="28" spans="1:16" s="133" customFormat="1" x14ac:dyDescent="0.2">
      <c r="A28" s="86"/>
      <c r="C28" s="151"/>
      <c r="D28" s="151"/>
      <c r="E28" s="151"/>
      <c r="G28" s="140"/>
      <c r="H28" s="141"/>
      <c r="I28" s="142"/>
      <c r="K28" s="152"/>
      <c r="L28" s="152"/>
      <c r="M28" s="152"/>
    </row>
    <row r="29" spans="1:16" s="133" customFormat="1" x14ac:dyDescent="0.2">
      <c r="A29" s="86"/>
      <c r="C29" s="140"/>
      <c r="D29" s="141"/>
      <c r="E29" s="142"/>
      <c r="G29" s="143"/>
      <c r="H29" s="146" t="s">
        <v>801</v>
      </c>
      <c r="I29" s="145"/>
      <c r="K29" s="152"/>
      <c r="L29" s="153"/>
      <c r="M29" s="152"/>
    </row>
    <row r="30" spans="1:16" s="133" customFormat="1" x14ac:dyDescent="0.2">
      <c r="A30" s="86"/>
      <c r="C30" s="143"/>
      <c r="D30" s="144" t="s">
        <v>802</v>
      </c>
      <c r="E30" s="145"/>
      <c r="G30" s="148"/>
      <c r="H30" s="149"/>
      <c r="I30" s="150"/>
      <c r="K30" s="152"/>
      <c r="L30" s="152"/>
      <c r="M30" s="152"/>
    </row>
    <row r="31" spans="1:16" s="133" customFormat="1" x14ac:dyDescent="0.2">
      <c r="A31" s="86"/>
      <c r="C31" s="148"/>
      <c r="D31" s="149"/>
      <c r="E31" s="150"/>
      <c r="K31" s="152"/>
      <c r="L31" s="152"/>
      <c r="M31" s="152"/>
    </row>
    <row r="32" spans="1:16" s="133" customFormat="1" x14ac:dyDescent="0.2">
      <c r="A32" s="86"/>
    </row>
    <row r="33" spans="1:13" s="133" customFormat="1" x14ac:dyDescent="0.2">
      <c r="A33" s="86"/>
    </row>
    <row r="34" spans="1:13" s="133" customFormat="1" x14ac:dyDescent="0.2">
      <c r="A34" s="86"/>
      <c r="C34" s="140"/>
      <c r="D34" s="141"/>
      <c r="E34" s="142"/>
    </row>
    <row r="35" spans="1:13" s="133" customFormat="1" x14ac:dyDescent="0.2">
      <c r="A35" s="86"/>
      <c r="C35" s="143"/>
      <c r="D35" s="144" t="s">
        <v>803</v>
      </c>
      <c r="E35" s="145"/>
      <c r="G35" s="140"/>
      <c r="H35" s="141"/>
      <c r="I35" s="142"/>
    </row>
    <row r="36" spans="1:13" s="133" customFormat="1" x14ac:dyDescent="0.2">
      <c r="A36" s="86"/>
      <c r="C36" s="148"/>
      <c r="D36" s="149"/>
      <c r="E36" s="150"/>
      <c r="G36" s="143"/>
      <c r="H36" s="146" t="s">
        <v>804</v>
      </c>
      <c r="I36" s="145"/>
    </row>
    <row r="37" spans="1:13" s="133" customFormat="1" x14ac:dyDescent="0.2">
      <c r="A37" s="86"/>
      <c r="G37" s="148"/>
      <c r="H37" s="149"/>
      <c r="I37" s="150"/>
    </row>
    <row r="38" spans="1:13" s="133" customFormat="1" x14ac:dyDescent="0.2">
      <c r="A38" s="86"/>
    </row>
    <row r="39" spans="1:13" s="133" customFormat="1" x14ac:dyDescent="0.2">
      <c r="A39" s="86"/>
      <c r="C39" s="140"/>
      <c r="D39" s="141"/>
      <c r="E39" s="142"/>
      <c r="K39" s="140"/>
      <c r="L39" s="141"/>
      <c r="M39" s="142"/>
    </row>
    <row r="40" spans="1:13" s="133" customFormat="1" x14ac:dyDescent="0.2">
      <c r="A40" s="86"/>
      <c r="C40" s="143"/>
      <c r="D40" s="144" t="s">
        <v>207</v>
      </c>
      <c r="E40" s="145"/>
      <c r="K40" s="143"/>
      <c r="L40" s="164" t="s">
        <v>805</v>
      </c>
      <c r="M40" s="145"/>
    </row>
    <row r="41" spans="1:13" s="133" customFormat="1" x14ac:dyDescent="0.2">
      <c r="A41" s="86"/>
      <c r="C41" s="148"/>
      <c r="D41" s="149"/>
      <c r="E41" s="150"/>
      <c r="K41" s="148"/>
      <c r="L41" s="149"/>
      <c r="M41" s="150"/>
    </row>
    <row r="42" spans="1:13" s="133" customFormat="1" x14ac:dyDescent="0.2">
      <c r="A42" s="86"/>
    </row>
    <row r="43" spans="1:13" s="133" customFormat="1" x14ac:dyDescent="0.2">
      <c r="A43" s="86"/>
    </row>
    <row r="44" spans="1:13" s="133" customFormat="1" x14ac:dyDescent="0.2">
      <c r="A44" s="86"/>
      <c r="C44" s="140"/>
      <c r="D44" s="141"/>
      <c r="E44" s="142"/>
    </row>
    <row r="45" spans="1:13" s="133" customFormat="1" x14ac:dyDescent="0.2">
      <c r="A45" s="86"/>
      <c r="C45" s="143"/>
      <c r="D45" s="144" t="s">
        <v>806</v>
      </c>
      <c r="E45" s="145"/>
    </row>
    <row r="46" spans="1:13" s="133" customFormat="1" x14ac:dyDescent="0.2">
      <c r="A46" s="86"/>
      <c r="C46" s="148"/>
      <c r="D46" s="149"/>
      <c r="E46" s="150"/>
      <c r="K46" s="152"/>
      <c r="L46" s="152"/>
      <c r="M46" s="152"/>
    </row>
    <row r="47" spans="1:13" s="133" customFormat="1" x14ac:dyDescent="0.2">
      <c r="A47" s="86"/>
      <c r="C47" s="151"/>
      <c r="D47" s="151"/>
      <c r="E47" s="151"/>
      <c r="G47" s="140"/>
      <c r="H47" s="141"/>
      <c r="I47" s="142"/>
      <c r="K47" s="152"/>
      <c r="L47" s="152"/>
      <c r="M47" s="152"/>
    </row>
    <row r="48" spans="1:13" s="133" customFormat="1" x14ac:dyDescent="0.2">
      <c r="A48" s="86"/>
      <c r="C48" s="140"/>
      <c r="D48" s="141"/>
      <c r="E48" s="142"/>
      <c r="G48" s="143"/>
      <c r="H48" s="146" t="s">
        <v>807</v>
      </c>
      <c r="I48" s="145"/>
      <c r="K48" s="152"/>
      <c r="L48" s="153"/>
      <c r="M48" s="152"/>
    </row>
    <row r="49" spans="1:13" s="133" customFormat="1" x14ac:dyDescent="0.2">
      <c r="A49" s="86"/>
      <c r="C49" s="143"/>
      <c r="D49" s="144" t="s">
        <v>808</v>
      </c>
      <c r="E49" s="145"/>
      <c r="G49" s="148"/>
      <c r="H49" s="149"/>
      <c r="I49" s="150"/>
      <c r="K49" s="152"/>
      <c r="L49" s="152"/>
      <c r="M49" s="152"/>
    </row>
    <row r="50" spans="1:13" s="133" customFormat="1" x14ac:dyDescent="0.2">
      <c r="A50" s="86"/>
      <c r="C50" s="148"/>
      <c r="D50" s="149"/>
      <c r="E50" s="150"/>
      <c r="K50" s="152"/>
      <c r="L50" s="152"/>
      <c r="M50" s="152"/>
    </row>
    <row r="51" spans="1:13" s="133" customFormat="1" x14ac:dyDescent="0.2">
      <c r="A51" s="86"/>
      <c r="K51" s="152"/>
      <c r="L51" s="152"/>
      <c r="M51" s="152"/>
    </row>
    <row r="52" spans="1:13" s="133" customFormat="1" x14ac:dyDescent="0.2">
      <c r="A52" s="86"/>
    </row>
    <row r="53" spans="1:13" s="133" customFormat="1" x14ac:dyDescent="0.2">
      <c r="A53" s="86"/>
      <c r="C53" s="140"/>
      <c r="D53" s="141"/>
      <c r="E53" s="142"/>
    </row>
    <row r="54" spans="1:13" s="133" customFormat="1" x14ac:dyDescent="0.2">
      <c r="A54" s="86"/>
      <c r="C54" s="143"/>
      <c r="D54" s="144" t="s">
        <v>809</v>
      </c>
      <c r="E54" s="145"/>
      <c r="G54" s="140"/>
      <c r="H54" s="141"/>
      <c r="I54" s="142"/>
    </row>
    <row r="55" spans="1:13" s="133" customFormat="1" x14ac:dyDescent="0.2">
      <c r="A55" s="86"/>
      <c r="C55" s="148"/>
      <c r="D55" s="149"/>
      <c r="E55" s="150"/>
      <c r="G55" s="143"/>
      <c r="H55" s="146" t="s">
        <v>810</v>
      </c>
      <c r="I55" s="145"/>
    </row>
    <row r="56" spans="1:13" s="133" customFormat="1" x14ac:dyDescent="0.2">
      <c r="A56" s="86"/>
      <c r="G56" s="148"/>
      <c r="H56" s="149"/>
      <c r="I56" s="150"/>
    </row>
    <row r="59" spans="1:13" s="12" customFormat="1" x14ac:dyDescent="0.2">
      <c r="B59" s="12" t="s">
        <v>14</v>
      </c>
    </row>
    <row r="60" spans="1:13" x14ac:dyDescent="0.2">
      <c r="C60" s="13"/>
    </row>
    <row r="61" spans="1:13" x14ac:dyDescent="0.2">
      <c r="B61" s="33" t="s">
        <v>36</v>
      </c>
      <c r="C61" s="13"/>
      <c r="D61" s="33" t="s">
        <v>15</v>
      </c>
      <c r="F61" s="16"/>
    </row>
    <row r="62" spans="1:13" x14ac:dyDescent="0.2">
      <c r="C62" s="13"/>
    </row>
    <row r="63" spans="1:13" x14ac:dyDescent="0.2">
      <c r="B63" s="41">
        <v>123</v>
      </c>
      <c r="C63" s="13"/>
      <c r="D63" s="28" t="s">
        <v>65</v>
      </c>
    </row>
    <row r="64" spans="1:13" x14ac:dyDescent="0.2">
      <c r="B64" s="46">
        <f>B63</f>
        <v>123</v>
      </c>
      <c r="C64" s="13"/>
      <c r="D64" s="6" t="s">
        <v>16</v>
      </c>
    </row>
    <row r="65" spans="2:7" x14ac:dyDescent="0.2">
      <c r="B65" s="47">
        <f>B64+B63</f>
        <v>246</v>
      </c>
      <c r="C65" s="13"/>
      <c r="D65" s="6" t="s">
        <v>17</v>
      </c>
    </row>
    <row r="66" spans="2:7" x14ac:dyDescent="0.2">
      <c r="B66" s="36">
        <f>B64+B65</f>
        <v>369</v>
      </c>
      <c r="C66" s="13"/>
      <c r="D66" s="28" t="s">
        <v>66</v>
      </c>
      <c r="E66" s="16"/>
      <c r="F66" s="9"/>
    </row>
    <row r="67" spans="2:7" x14ac:dyDescent="0.2">
      <c r="B67" s="17"/>
      <c r="C67" s="13"/>
      <c r="D67" s="28" t="s">
        <v>18</v>
      </c>
      <c r="E67" s="16"/>
    </row>
    <row r="68" spans="2:7" x14ac:dyDescent="0.2">
      <c r="B68" s="13"/>
      <c r="C68" s="13"/>
    </row>
    <row r="69" spans="2:7" x14ac:dyDescent="0.2">
      <c r="B69" s="34" t="s">
        <v>19</v>
      </c>
      <c r="C69" s="13"/>
    </row>
    <row r="70" spans="2:7" x14ac:dyDescent="0.2">
      <c r="B70" s="39">
        <f>B66+16</f>
        <v>385</v>
      </c>
      <c r="C70" s="13"/>
      <c r="D70" s="6" t="s">
        <v>67</v>
      </c>
    </row>
    <row r="71" spans="2:7" x14ac:dyDescent="0.2">
      <c r="B71" s="40">
        <f>B64*PI()</f>
        <v>386.41589639154455</v>
      </c>
      <c r="C71" s="19"/>
      <c r="D71" s="6" t="s">
        <v>20</v>
      </c>
    </row>
    <row r="72" spans="2:7" x14ac:dyDescent="0.2">
      <c r="B72" s="19"/>
      <c r="C72" s="19"/>
    </row>
    <row r="73" spans="2:7" x14ac:dyDescent="0.2">
      <c r="B73" s="34" t="s">
        <v>21</v>
      </c>
      <c r="C73" s="20"/>
    </row>
    <row r="74" spans="2:7" x14ac:dyDescent="0.2">
      <c r="B74" s="45">
        <v>123</v>
      </c>
      <c r="C74" s="20"/>
      <c r="D74" s="28" t="s">
        <v>68</v>
      </c>
      <c r="G74" s="16"/>
    </row>
    <row r="75" spans="2:7" x14ac:dyDescent="0.2">
      <c r="B75" s="42">
        <v>124</v>
      </c>
      <c r="C75" s="20"/>
      <c r="D75" s="28" t="s">
        <v>70</v>
      </c>
    </row>
    <row r="76" spans="2:7" x14ac:dyDescent="0.2">
      <c r="B76" s="43">
        <f>B74-B75</f>
        <v>-1</v>
      </c>
      <c r="C76" s="21"/>
      <c r="D76" s="6" t="s">
        <v>54</v>
      </c>
    </row>
    <row r="79" spans="2:7" x14ac:dyDescent="0.2">
      <c r="B79" s="33" t="s">
        <v>31</v>
      </c>
    </row>
    <row r="80" spans="2:7" x14ac:dyDescent="0.2">
      <c r="B80" s="5"/>
    </row>
    <row r="81" spans="2:4" x14ac:dyDescent="0.2">
      <c r="B81" s="34" t="s">
        <v>37</v>
      </c>
    </row>
    <row r="82" spans="2:4" x14ac:dyDescent="0.2">
      <c r="B82" s="25" t="s">
        <v>30</v>
      </c>
      <c r="C82" s="13"/>
      <c r="D82" s="7" t="s">
        <v>40</v>
      </c>
    </row>
    <row r="83" spans="2:4" x14ac:dyDescent="0.2">
      <c r="B83" s="41" t="s">
        <v>28</v>
      </c>
      <c r="C83" s="13"/>
      <c r="D83" s="7" t="s">
        <v>32</v>
      </c>
    </row>
    <row r="84" spans="2:4" x14ac:dyDescent="0.2">
      <c r="B84" s="37" t="s">
        <v>29</v>
      </c>
      <c r="C84" s="13"/>
      <c r="D84" s="7" t="s">
        <v>33</v>
      </c>
    </row>
    <row r="85" spans="2:4" x14ac:dyDescent="0.2">
      <c r="B85" s="18" t="s">
        <v>29</v>
      </c>
      <c r="C85" s="13"/>
      <c r="D85" s="7" t="s">
        <v>35</v>
      </c>
    </row>
    <row r="86" spans="2:4" x14ac:dyDescent="0.2">
      <c r="C86" s="13"/>
      <c r="D86" s="7"/>
    </row>
    <row r="87" spans="2:4" x14ac:dyDescent="0.2">
      <c r="B87" s="34" t="s">
        <v>39</v>
      </c>
      <c r="C87" s="13"/>
      <c r="D87" s="7"/>
    </row>
    <row r="88" spans="2:4" x14ac:dyDescent="0.2">
      <c r="B88" s="26" t="s">
        <v>34</v>
      </c>
      <c r="C88" s="13"/>
      <c r="D88" s="7" t="s">
        <v>41</v>
      </c>
    </row>
    <row r="89" spans="2:4" x14ac:dyDescent="0.2">
      <c r="B89" s="27" t="s">
        <v>38</v>
      </c>
      <c r="D89" s="28" t="s">
        <v>69</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0" tint="-4.9989318521683403E-2"/>
  </sheetPr>
  <dimension ref="A1"/>
  <sheetViews>
    <sheetView showGridLines="0" zoomScale="85" zoomScaleNormal="85" workbookViewId="0"/>
  </sheetViews>
  <sheetFormatPr defaultRowHeight="12.75" x14ac:dyDescent="0.2"/>
  <cols>
    <col min="1" max="16384" width="9.140625" style="26"/>
  </cols>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FFFFCC"/>
  </sheetPr>
  <dimension ref="A1:X306"/>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x14ac:dyDescent="0.2"/>
  <cols>
    <col min="1" max="1" width="2.7109375" style="82" customWidth="1"/>
    <col min="2" max="2" width="71.140625" style="6" customWidth="1"/>
    <col min="3" max="3" width="4.7109375" style="6" customWidth="1"/>
    <col min="4" max="4" width="13.7109375" style="6" customWidth="1"/>
    <col min="5" max="5" width="2.7109375" style="6" customWidth="1"/>
    <col min="6" max="6" width="16.5703125" style="6" bestFit="1" customWidth="1"/>
    <col min="7" max="7" width="2.7109375" style="6" customWidth="1"/>
    <col min="8" max="13" width="12.5703125" style="6" customWidth="1"/>
    <col min="14" max="14" width="2.7109375" style="6" customWidth="1"/>
    <col min="15" max="15" width="13.7109375" style="6" customWidth="1"/>
    <col min="16" max="16" width="2.7109375" style="82" customWidth="1"/>
    <col min="17" max="28" width="13.7109375" style="6" customWidth="1"/>
    <col min="29" max="16384" width="9.140625" style="6"/>
  </cols>
  <sheetData>
    <row r="1" spans="1:17" x14ac:dyDescent="0.2">
      <c r="A1" s="86"/>
    </row>
    <row r="2" spans="1:17" s="23" customFormat="1" ht="18" x14ac:dyDescent="0.2">
      <c r="A2" s="83"/>
      <c r="B2" s="23" t="s">
        <v>237</v>
      </c>
      <c r="P2" s="83"/>
    </row>
    <row r="4" spans="1:17" x14ac:dyDescent="0.2">
      <c r="B4" s="33" t="s">
        <v>52</v>
      </c>
      <c r="C4" s="5"/>
    </row>
    <row r="5" spans="1:17" ht="66" customHeight="1" x14ac:dyDescent="0.2">
      <c r="B5" s="49" t="s">
        <v>250</v>
      </c>
      <c r="C5" s="7"/>
    </row>
    <row r="6" spans="1:17" x14ac:dyDescent="0.2">
      <c r="B6" s="28"/>
      <c r="C6" s="7"/>
    </row>
    <row r="7" spans="1:17" x14ac:dyDescent="0.2">
      <c r="B7" s="34" t="s">
        <v>27</v>
      </c>
      <c r="C7" s="7"/>
    </row>
    <row r="8" spans="1:17" ht="40.5" customHeight="1" x14ac:dyDescent="0.2">
      <c r="B8" s="80" t="s">
        <v>898</v>
      </c>
      <c r="C8" s="7"/>
    </row>
    <row r="10" spans="1:17" s="12" customFormat="1" x14ac:dyDescent="0.2">
      <c r="A10" s="73"/>
      <c r="B10" s="12" t="s">
        <v>42</v>
      </c>
      <c r="D10" s="12" t="s">
        <v>25</v>
      </c>
      <c r="F10" s="73" t="s">
        <v>211</v>
      </c>
      <c r="H10" s="12" t="s">
        <v>119</v>
      </c>
      <c r="I10" s="12" t="s">
        <v>73</v>
      </c>
      <c r="J10" s="12" t="s">
        <v>74</v>
      </c>
      <c r="K10" s="12" t="s">
        <v>75</v>
      </c>
      <c r="L10" s="12" t="s">
        <v>76</v>
      </c>
      <c r="M10" s="12" t="s">
        <v>77</v>
      </c>
      <c r="O10" s="73" t="s">
        <v>72</v>
      </c>
      <c r="P10" s="73"/>
      <c r="Q10" s="12" t="s">
        <v>44</v>
      </c>
    </row>
    <row r="12" spans="1:17" s="125" customFormat="1" x14ac:dyDescent="0.2">
      <c r="B12" s="125" t="s">
        <v>271</v>
      </c>
    </row>
    <row r="13" spans="1:17" s="82" customFormat="1" x14ac:dyDescent="0.2"/>
    <row r="14" spans="1:17" s="82" customFormat="1" ht="15" x14ac:dyDescent="0.25">
      <c r="B14" s="89" t="s">
        <v>220</v>
      </c>
    </row>
    <row r="15" spans="1:17" s="82" customFormat="1" x14ac:dyDescent="0.2">
      <c r="B15" s="87" t="s">
        <v>214</v>
      </c>
    </row>
    <row r="16" spans="1:17" s="82" customFormat="1" x14ac:dyDescent="0.2">
      <c r="B16" s="87" t="s">
        <v>81</v>
      </c>
    </row>
    <row r="17" spans="2:18" s="82" customFormat="1" x14ac:dyDescent="0.2">
      <c r="B17" s="82" t="s">
        <v>82</v>
      </c>
      <c r="D17" s="82" t="s">
        <v>174</v>
      </c>
      <c r="F17" s="102">
        <f>SUM(H17:M17,O17)</f>
        <v>93035835.059157357</v>
      </c>
      <c r="G17" s="85"/>
      <c r="H17" s="103">
        <f>'Input OPEX-AD'!H18</f>
        <v>1351791.2993997259</v>
      </c>
      <c r="I17" s="103">
        <f>'Input OPEX-AD'!I18</f>
        <v>22813285.731558856</v>
      </c>
      <c r="J17" s="103">
        <f>'Input OPEX-AD'!J18</f>
        <v>44799577.393450499</v>
      </c>
      <c r="K17" s="103">
        <f>'Input OPEX-AD'!K18</f>
        <v>910227.18</v>
      </c>
      <c r="L17" s="103">
        <f>'Input OPEX-AD'!L18</f>
        <v>19992792.209455051</v>
      </c>
      <c r="M17" s="103">
        <f>'Input OPEX-AD'!M18</f>
        <v>1102045.4801214209</v>
      </c>
      <c r="O17" s="103">
        <f>'Input OPEX-AD'!O18</f>
        <v>2066115.7651717889</v>
      </c>
      <c r="P17" s="85"/>
    </row>
    <row r="18" spans="2:18" s="82" customFormat="1" x14ac:dyDescent="0.2">
      <c r="B18" s="82" t="s">
        <v>89</v>
      </c>
      <c r="D18" s="82" t="s">
        <v>174</v>
      </c>
      <c r="F18" s="102">
        <f t="shared" ref="F18:F19" si="0">SUM(H18:M18,O18)</f>
        <v>191647.42254978875</v>
      </c>
      <c r="G18" s="85"/>
      <c r="H18" s="103">
        <f>'Input OPEX-AD'!H19</f>
        <v>1711</v>
      </c>
      <c r="I18" s="103">
        <f>'Input OPEX-AD'!I19</f>
        <v>34807.980226728716</v>
      </c>
      <c r="J18" s="103">
        <f>'Input OPEX-AD'!J19</f>
        <v>152918.5179487183</v>
      </c>
      <c r="K18" s="103">
        <f>'Input OPEX-AD'!K19</f>
        <v>0</v>
      </c>
      <c r="L18" s="103">
        <f>'Input OPEX-AD'!L19</f>
        <v>0</v>
      </c>
      <c r="M18" s="103">
        <f>'Input OPEX-AD'!M19</f>
        <v>2209.924374341731</v>
      </c>
      <c r="O18" s="103">
        <f>'Input OPEX-AD'!O19</f>
        <v>0</v>
      </c>
      <c r="P18" s="85"/>
    </row>
    <row r="19" spans="2:18" s="82" customFormat="1" x14ac:dyDescent="0.2">
      <c r="B19" s="82" t="s">
        <v>83</v>
      </c>
      <c r="D19" s="82" t="s">
        <v>174</v>
      </c>
      <c r="F19" s="102">
        <f t="shared" si="0"/>
        <v>59190.8</v>
      </c>
      <c r="G19" s="85"/>
      <c r="H19" s="103">
        <f>'Input OPEX-AD'!H20</f>
        <v>0</v>
      </c>
      <c r="I19" s="103">
        <f>'Input OPEX-AD'!I20</f>
        <v>0</v>
      </c>
      <c r="J19" s="103">
        <f>'Input OPEX-AD'!J20</f>
        <v>0</v>
      </c>
      <c r="K19" s="103">
        <f>'Input OPEX-AD'!K20</f>
        <v>59190.8</v>
      </c>
      <c r="L19" s="103">
        <f>'Input OPEX-AD'!L20</f>
        <v>0</v>
      </c>
      <c r="M19" s="103">
        <f>'Input OPEX-AD'!M20</f>
        <v>0</v>
      </c>
      <c r="O19" s="103">
        <f>'Input OPEX-AD'!O20</f>
        <v>0</v>
      </c>
      <c r="P19" s="85"/>
    </row>
    <row r="20" spans="2:18" s="82" customFormat="1" x14ac:dyDescent="0.2">
      <c r="F20" s="85"/>
      <c r="G20" s="85"/>
      <c r="H20" s="85"/>
      <c r="I20" s="85"/>
      <c r="J20" s="85"/>
      <c r="K20" s="85"/>
      <c r="L20" s="85"/>
      <c r="M20" s="85"/>
      <c r="O20" s="85"/>
      <c r="P20" s="85"/>
      <c r="Q20" s="85"/>
      <c r="R20" s="85"/>
    </row>
    <row r="21" spans="2:18" s="82" customFormat="1" x14ac:dyDescent="0.2">
      <c r="B21" s="87" t="s">
        <v>84</v>
      </c>
      <c r="F21" s="85"/>
      <c r="G21" s="85"/>
      <c r="H21" s="85"/>
      <c r="I21" s="85"/>
      <c r="J21" s="85"/>
      <c r="K21" s="85"/>
      <c r="L21" s="85"/>
      <c r="M21" s="85"/>
      <c r="O21" s="85"/>
      <c r="P21" s="85"/>
      <c r="Q21" s="85"/>
      <c r="R21" s="85"/>
    </row>
    <row r="22" spans="2:18" s="82" customFormat="1" x14ac:dyDescent="0.2">
      <c r="B22" s="82" t="s">
        <v>85</v>
      </c>
      <c r="D22" s="82" t="s">
        <v>174</v>
      </c>
      <c r="F22" s="102">
        <f>SUM(H22:M22,O22)</f>
        <v>157564.2055154347</v>
      </c>
      <c r="G22" s="85"/>
      <c r="H22" s="103">
        <f>'Input OPEX-AD'!H23</f>
        <v>0</v>
      </c>
      <c r="I22" s="103">
        <f>'Input OPEX-AD'!I23</f>
        <v>9594.3602917158296</v>
      </c>
      <c r="J22" s="103">
        <f>'Input OPEX-AD'!J23</f>
        <v>0</v>
      </c>
      <c r="K22" s="103">
        <f>'Input OPEX-AD'!K23</f>
        <v>0</v>
      </c>
      <c r="L22" s="103">
        <f>'Input OPEX-AD'!L23</f>
        <v>147969.84522371888</v>
      </c>
      <c r="M22" s="103">
        <f>'Input OPEX-AD'!M23</f>
        <v>0</v>
      </c>
      <c r="O22" s="103">
        <f>'Input OPEX-AD'!O23</f>
        <v>0</v>
      </c>
      <c r="P22" s="85"/>
    </row>
    <row r="23" spans="2:18" s="82" customFormat="1" x14ac:dyDescent="0.2">
      <c r="B23" s="133" t="s">
        <v>86</v>
      </c>
      <c r="D23" s="82" t="s">
        <v>174</v>
      </c>
      <c r="F23" s="102">
        <f t="shared" ref="F23:F25" si="1">SUM(H23:M23,O23)</f>
        <v>158205.44760302809</v>
      </c>
      <c r="G23" s="85"/>
      <c r="H23" s="103">
        <f>'Input OPEX-AD'!H24</f>
        <v>0</v>
      </c>
      <c r="I23" s="103">
        <f>'Input OPEX-AD'!I24</f>
        <v>143074.16592152297</v>
      </c>
      <c r="J23" s="103">
        <f>'Input OPEX-AD'!J24</f>
        <v>0</v>
      </c>
      <c r="K23" s="103">
        <f>'Input OPEX-AD'!K24</f>
        <v>7122.8</v>
      </c>
      <c r="L23" s="103">
        <f>'Input OPEX-AD'!L24</f>
        <v>8008.4816815051345</v>
      </c>
      <c r="M23" s="103">
        <f>'Input OPEX-AD'!M24</f>
        <v>0</v>
      </c>
      <c r="O23" s="103">
        <f>'Input OPEX-AD'!O24</f>
        <v>0</v>
      </c>
      <c r="P23" s="85"/>
    </row>
    <row r="24" spans="2:18" s="133" customFormat="1" x14ac:dyDescent="0.2">
      <c r="B24" s="133" t="s">
        <v>87</v>
      </c>
      <c r="D24" s="133" t="s">
        <v>174</v>
      </c>
      <c r="F24" s="102">
        <f t="shared" si="1"/>
        <v>71738.787316610353</v>
      </c>
      <c r="G24" s="85"/>
      <c r="H24" s="103">
        <f>'Input OPEX-AD'!H25</f>
        <v>4714.1099999999997</v>
      </c>
      <c r="I24" s="103">
        <f>'Input OPEX-AD'!I25</f>
        <v>18933.048133521006</v>
      </c>
      <c r="J24" s="103">
        <f>'Input OPEX-AD'!J25</f>
        <v>30371.2954304659</v>
      </c>
      <c r="K24" s="103">
        <f>'Input OPEX-AD'!K25</f>
        <v>529.36</v>
      </c>
      <c r="L24" s="103">
        <f>'Input OPEX-AD'!L25</f>
        <v>14965.682764646133</v>
      </c>
      <c r="M24" s="103">
        <f>'Input OPEX-AD'!M25</f>
        <v>0</v>
      </c>
      <c r="O24" s="103">
        <f>'Input OPEX-AD'!O25</f>
        <v>2225.2909879773001</v>
      </c>
      <c r="P24" s="85"/>
    </row>
    <row r="25" spans="2:18" s="82" customFormat="1" x14ac:dyDescent="0.2">
      <c r="B25" s="82" t="s">
        <v>88</v>
      </c>
      <c r="D25" s="82" t="s">
        <v>174</v>
      </c>
      <c r="F25" s="102">
        <f t="shared" si="1"/>
        <v>5012306.0434527537</v>
      </c>
      <c r="G25" s="85"/>
      <c r="H25" s="103">
        <f>'Input OPEX-AD'!H26</f>
        <v>0</v>
      </c>
      <c r="I25" s="103">
        <f>'Input OPEX-AD'!I26</f>
        <v>282298.69090011448</v>
      </c>
      <c r="J25" s="103">
        <f>'Input OPEX-AD'!J26</f>
        <v>3085038.9005011097</v>
      </c>
      <c r="K25" s="103">
        <f>'Input OPEX-AD'!K26</f>
        <v>3977.74</v>
      </c>
      <c r="L25" s="103">
        <f>'Input OPEX-AD'!L26</f>
        <v>1640877.6594057106</v>
      </c>
      <c r="M25" s="103">
        <f>'Input OPEX-AD'!M26</f>
        <v>113.0526458183264</v>
      </c>
      <c r="O25" s="103">
        <f>'Input OPEX-AD'!O26</f>
        <v>0</v>
      </c>
      <c r="P25" s="85"/>
    </row>
    <row r="26" spans="2:18" s="82" customFormat="1" x14ac:dyDescent="0.2">
      <c r="F26" s="85"/>
      <c r="G26" s="85"/>
      <c r="H26" s="85"/>
      <c r="I26" s="85"/>
      <c r="J26" s="85"/>
      <c r="K26" s="85"/>
      <c r="L26" s="85"/>
      <c r="M26" s="85"/>
      <c r="O26" s="85"/>
      <c r="P26" s="85"/>
    </row>
    <row r="27" spans="2:18" s="82" customFormat="1" x14ac:dyDescent="0.2">
      <c r="B27" s="87" t="s">
        <v>151</v>
      </c>
      <c r="F27" s="85"/>
      <c r="G27" s="85"/>
      <c r="H27" s="85"/>
      <c r="I27" s="85"/>
      <c r="J27" s="85"/>
      <c r="K27" s="85"/>
      <c r="L27" s="85"/>
      <c r="M27" s="85"/>
      <c r="N27" s="85"/>
      <c r="O27" s="85"/>
      <c r="P27" s="85"/>
    </row>
    <row r="28" spans="2:18" s="82" customFormat="1" x14ac:dyDescent="0.2">
      <c r="B28" s="87" t="s">
        <v>103</v>
      </c>
      <c r="F28" s="85"/>
      <c r="G28" s="85"/>
      <c r="H28" s="85"/>
      <c r="I28" s="85"/>
      <c r="J28" s="85"/>
      <c r="K28" s="85"/>
      <c r="L28" s="85"/>
      <c r="M28" s="85"/>
      <c r="N28" s="85"/>
      <c r="O28" s="85"/>
      <c r="P28" s="85"/>
    </row>
    <row r="29" spans="2:18" s="82" customFormat="1" x14ac:dyDescent="0.2">
      <c r="B29" s="82" t="s">
        <v>102</v>
      </c>
      <c r="D29" s="82" t="s">
        <v>174</v>
      </c>
      <c r="F29" s="102">
        <f>SUM(H29:M29,O29)</f>
        <v>9159015.980568869</v>
      </c>
      <c r="G29" s="85"/>
      <c r="H29" s="103">
        <f>'Input Ov. Op-AD'!H38</f>
        <v>144730.04286786189</v>
      </c>
      <c r="I29" s="103">
        <f>'Input Ov. Op-AD'!I38</f>
        <v>4320516.6859549209</v>
      </c>
      <c r="J29" s="103">
        <f>'Input Ov. Op-AD'!J38</f>
        <v>2004357.673877188</v>
      </c>
      <c r="K29" s="103">
        <f>'Input Ov. Op-AD'!K38</f>
        <v>98177.39</v>
      </c>
      <c r="L29" s="103">
        <f>'Input Ov. Op-AD'!L38</f>
        <v>2154648.3859610585</v>
      </c>
      <c r="M29" s="103">
        <f>'Input Ov. Op-AD'!M38</f>
        <v>212404.38190783901</v>
      </c>
      <c r="N29" s="85"/>
      <c r="O29" s="103">
        <f>'Input Ov. Op-AD'!O38</f>
        <v>224181.42</v>
      </c>
      <c r="P29" s="85"/>
    </row>
    <row r="30" spans="2:18" s="82" customFormat="1" x14ac:dyDescent="0.2">
      <c r="B30" s="82" t="s">
        <v>137</v>
      </c>
      <c r="D30" s="82" t="s">
        <v>174</v>
      </c>
      <c r="F30" s="102">
        <f t="shared" ref="F30" si="2">SUM(H30:M30,O30)</f>
        <v>1536098.4950950313</v>
      </c>
      <c r="G30" s="85"/>
      <c r="H30" s="103">
        <f>'Input Ov. Op-AD'!H30</f>
        <v>105089.11</v>
      </c>
      <c r="I30" s="103">
        <f>'Input Ov. Op-AD'!I30</f>
        <v>692107.31314348243</v>
      </c>
      <c r="J30" s="103">
        <f>'Input Ov. Op-AD'!J30</f>
        <v>142841.51</v>
      </c>
      <c r="K30" s="103">
        <f>'Input Ov. Op-AD'!K30</f>
        <v>72009.39</v>
      </c>
      <c r="L30" s="103">
        <f>'Input Ov. Op-AD'!L30</f>
        <v>441321.23195154872</v>
      </c>
      <c r="M30" s="103">
        <f>'Input Ov. Op-AD'!M30</f>
        <v>1872.31</v>
      </c>
      <c r="N30" s="85"/>
      <c r="O30" s="103">
        <f>'Input Ov. Op-AD'!O30</f>
        <v>80857.63</v>
      </c>
      <c r="P30" s="85"/>
    </row>
    <row r="31" spans="2:18" s="82" customFormat="1" x14ac:dyDescent="0.2">
      <c r="F31" s="85"/>
      <c r="G31" s="85"/>
      <c r="H31" s="85"/>
      <c r="I31" s="85"/>
      <c r="J31" s="85"/>
      <c r="K31" s="85"/>
      <c r="L31" s="85"/>
      <c r="M31" s="85"/>
      <c r="N31" s="85"/>
      <c r="O31" s="85"/>
      <c r="P31" s="85"/>
    </row>
    <row r="32" spans="2:18" s="82" customFormat="1" x14ac:dyDescent="0.2">
      <c r="B32" s="87" t="s">
        <v>105</v>
      </c>
      <c r="F32" s="85"/>
      <c r="G32" s="85"/>
      <c r="H32" s="85"/>
      <c r="I32" s="85"/>
      <c r="J32" s="85"/>
      <c r="K32" s="85"/>
      <c r="L32" s="85"/>
      <c r="M32" s="85"/>
      <c r="N32" s="85"/>
      <c r="O32" s="85"/>
      <c r="P32" s="85"/>
    </row>
    <row r="33" spans="2:16" s="82" customFormat="1" x14ac:dyDescent="0.2">
      <c r="B33" s="82" t="s">
        <v>102</v>
      </c>
      <c r="D33" s="82" t="s">
        <v>174</v>
      </c>
      <c r="F33" s="102">
        <f>SUM(H33:M33,O33)</f>
        <v>1807090.9193261818</v>
      </c>
      <c r="G33" s="85"/>
      <c r="H33" s="103">
        <f>'Input Ov. Op-AD'!H52</f>
        <v>20958.116760297198</v>
      </c>
      <c r="I33" s="103">
        <f>'Input Ov. Op-AD'!I52</f>
        <v>570965.3741748461</v>
      </c>
      <c r="J33" s="103">
        <f>'Input Ov. Op-AD'!J52</f>
        <v>1071371.8615475467</v>
      </c>
      <c r="K33" s="103">
        <f>'Input Ov. Op-AD'!K52</f>
        <v>18791.34</v>
      </c>
      <c r="L33" s="103">
        <f>'Input Ov. Op-AD'!L52</f>
        <v>32605.358315291065</v>
      </c>
      <c r="M33" s="103">
        <f>'Input Ov. Op-AD'!M52</f>
        <v>1867.0275049767802</v>
      </c>
      <c r="N33" s="85"/>
      <c r="O33" s="103">
        <f>'Input Ov. Op-AD'!O52</f>
        <v>90531.841023223606</v>
      </c>
      <c r="P33" s="85"/>
    </row>
    <row r="34" spans="2:16" s="82" customFormat="1" x14ac:dyDescent="0.2">
      <c r="F34" s="85"/>
      <c r="G34" s="85"/>
      <c r="H34" s="85"/>
      <c r="I34" s="85"/>
      <c r="J34" s="85"/>
      <c r="K34" s="85"/>
      <c r="L34" s="85"/>
      <c r="M34" s="85"/>
      <c r="N34" s="85"/>
      <c r="O34" s="85"/>
      <c r="P34" s="85"/>
    </row>
    <row r="35" spans="2:16" s="82" customFormat="1" x14ac:dyDescent="0.2">
      <c r="B35" s="87" t="s">
        <v>320</v>
      </c>
      <c r="F35" s="85"/>
      <c r="G35" s="85"/>
      <c r="H35" s="85"/>
      <c r="I35" s="85"/>
      <c r="J35" s="85"/>
      <c r="K35" s="85"/>
      <c r="L35" s="85"/>
      <c r="M35" s="85"/>
      <c r="N35" s="85"/>
      <c r="O35" s="85"/>
      <c r="P35" s="85"/>
    </row>
    <row r="36" spans="2:16" s="82" customFormat="1" x14ac:dyDescent="0.2">
      <c r="B36" s="82" t="s">
        <v>160</v>
      </c>
      <c r="D36" s="82" t="s">
        <v>174</v>
      </c>
      <c r="F36" s="102">
        <f>SUM(H36:M36,O36)</f>
        <v>1464967.7714250521</v>
      </c>
      <c r="G36" s="85"/>
      <c r="H36" s="103">
        <f>'Input Ov. Op-AD'!H17</f>
        <v>33958.386330021101</v>
      </c>
      <c r="I36" s="103">
        <f>'Input Ov. Op-AD'!I17</f>
        <v>692107.31314348243</v>
      </c>
      <c r="J36" s="103">
        <f>'Input Ov. Op-AD'!J17</f>
        <v>142841.51</v>
      </c>
      <c r="K36" s="103">
        <f>'Input Ov. Op-AD'!K17</f>
        <v>72009.39</v>
      </c>
      <c r="L36" s="103">
        <f>'Input Ov. Op-AD'!L17</f>
        <v>441321.23195154872</v>
      </c>
      <c r="M36" s="103">
        <f>'Input Ov. Op-AD'!M17</f>
        <v>1872.31</v>
      </c>
      <c r="N36" s="85"/>
      <c r="O36" s="103">
        <f>'Input Ov. Op-AD'!O17</f>
        <v>80857.63</v>
      </c>
      <c r="P36" s="85"/>
    </row>
    <row r="37" spans="2:16" s="82" customFormat="1" x14ac:dyDescent="0.2">
      <c r="F37" s="85"/>
      <c r="G37" s="85"/>
      <c r="H37" s="85"/>
      <c r="I37" s="85"/>
      <c r="J37" s="85"/>
      <c r="K37" s="85"/>
      <c r="L37" s="85"/>
      <c r="M37" s="85"/>
      <c r="N37" s="85"/>
      <c r="O37" s="85"/>
      <c r="P37" s="85"/>
    </row>
    <row r="38" spans="2:16" s="82" customFormat="1" x14ac:dyDescent="0.2">
      <c r="B38" s="87" t="s">
        <v>113</v>
      </c>
      <c r="F38" s="85"/>
      <c r="G38" s="85"/>
      <c r="H38" s="85"/>
      <c r="I38" s="85"/>
      <c r="J38" s="85"/>
      <c r="K38" s="85"/>
      <c r="L38" s="85"/>
      <c r="M38" s="85"/>
      <c r="N38" s="85"/>
      <c r="O38" s="85"/>
      <c r="P38" s="85"/>
    </row>
    <row r="39" spans="2:16" s="82" customFormat="1" x14ac:dyDescent="0.2">
      <c r="B39" s="82" t="s">
        <v>114</v>
      </c>
      <c r="D39" s="82" t="s">
        <v>174</v>
      </c>
      <c r="F39" s="102">
        <f>SUM(H39:M39,O39)</f>
        <v>254.32</v>
      </c>
      <c r="G39" s="85"/>
      <c r="H39" s="103">
        <f>'Input Ov. Op-AD'!H58</f>
        <v>0</v>
      </c>
      <c r="I39" s="103">
        <f>'Input Ov. Op-AD'!I58</f>
        <v>0</v>
      </c>
      <c r="J39" s="103">
        <f>'Input Ov. Op-AD'!J58</f>
        <v>0</v>
      </c>
      <c r="K39" s="103">
        <f>'Input Ov. Op-AD'!K58</f>
        <v>254.32</v>
      </c>
      <c r="L39" s="103">
        <f>'Input Ov. Op-AD'!L58</f>
        <v>0</v>
      </c>
      <c r="M39" s="103">
        <f>'Input Ov. Op-AD'!M58</f>
        <v>0</v>
      </c>
      <c r="N39" s="85"/>
      <c r="O39" s="103">
        <f>'Input Ov. Op-AD'!O58</f>
        <v>0</v>
      </c>
      <c r="P39" s="85"/>
    </row>
    <row r="40" spans="2:16" s="85" customFormat="1" x14ac:dyDescent="0.2"/>
    <row r="41" spans="2:16" s="85" customFormat="1" x14ac:dyDescent="0.2">
      <c r="B41" s="87" t="s">
        <v>322</v>
      </c>
    </row>
    <row r="42" spans="2:16" s="85" customFormat="1" x14ac:dyDescent="0.2">
      <c r="B42" s="85" t="s">
        <v>321</v>
      </c>
      <c r="D42" s="133" t="s">
        <v>174</v>
      </c>
      <c r="F42" s="102">
        <f>SUM(H42:M42,O42)</f>
        <v>631301.99100064486</v>
      </c>
      <c r="H42" s="103">
        <f>'Input corr. maatwerk'!H187</f>
        <v>0</v>
      </c>
      <c r="I42" s="103">
        <f>'Input corr. maatwerk'!I187</f>
        <v>104656.08999999998</v>
      </c>
      <c r="J42" s="103">
        <f>'Input corr. maatwerk'!J187</f>
        <v>296353.08771315764</v>
      </c>
      <c r="K42" s="103">
        <f>'Input corr. maatwerk'!K187</f>
        <v>33373.68</v>
      </c>
      <c r="L42" s="103">
        <f>'Input corr. maatwerk'!L187</f>
        <v>152589.09237500001</v>
      </c>
      <c r="M42" s="103">
        <f>'Input corr. maatwerk'!M187</f>
        <v>19577.78</v>
      </c>
      <c r="O42" s="103">
        <f>'Input corr. maatwerk'!O187</f>
        <v>24752.260912487232</v>
      </c>
    </row>
    <row r="43" spans="2:16" s="82" customFormat="1" x14ac:dyDescent="0.2">
      <c r="F43" s="85"/>
      <c r="G43" s="85"/>
      <c r="H43" s="85"/>
      <c r="I43" s="85"/>
      <c r="J43" s="85"/>
      <c r="K43" s="85"/>
      <c r="L43" s="85"/>
      <c r="M43" s="85"/>
      <c r="N43" s="85"/>
      <c r="O43" s="85"/>
      <c r="P43" s="85"/>
    </row>
    <row r="44" spans="2:16" s="82" customFormat="1" ht="15" x14ac:dyDescent="0.25">
      <c r="B44" s="89" t="s">
        <v>238</v>
      </c>
      <c r="F44" s="85"/>
      <c r="G44" s="85"/>
      <c r="H44" s="85"/>
      <c r="I44" s="85"/>
      <c r="J44" s="85"/>
      <c r="K44" s="85"/>
      <c r="L44" s="85"/>
      <c r="M44" s="85"/>
      <c r="N44" s="85"/>
      <c r="O44" s="85"/>
      <c r="P44" s="85"/>
    </row>
    <row r="45" spans="2:16" s="82" customFormat="1" x14ac:dyDescent="0.2">
      <c r="B45" s="87" t="s">
        <v>81</v>
      </c>
      <c r="N45" s="85"/>
      <c r="O45" s="85"/>
      <c r="P45" s="85"/>
    </row>
    <row r="46" spans="2:16" s="82" customFormat="1" x14ac:dyDescent="0.2">
      <c r="B46" s="82" t="s">
        <v>82</v>
      </c>
      <c r="D46" s="82" t="s">
        <v>174</v>
      </c>
      <c r="F46" s="102">
        <f>SUM(H46:M46,O46)</f>
        <v>81509302.57193163</v>
      </c>
      <c r="G46" s="85"/>
      <c r="H46" s="104">
        <f>H17-(H29-H30+H33+H36+H39+H42)</f>
        <v>1257233.8634415457</v>
      </c>
      <c r="I46" s="104">
        <f>I17-(I29-I30+I33+I36+I39+I42)</f>
        <v>17817147.581429087</v>
      </c>
      <c r="J46" s="104">
        <f t="shared" ref="J46:M46" si="3">J17-(J29-J30+J33+J36+J39+J42)</f>
        <v>41427494.770312607</v>
      </c>
      <c r="K46" s="104">
        <f t="shared" si="3"/>
        <v>759630.45000000007</v>
      </c>
      <c r="L46" s="104">
        <f t="shared" si="3"/>
        <v>17652949.372803703</v>
      </c>
      <c r="M46" s="104">
        <f t="shared" si="3"/>
        <v>868196.2907086052</v>
      </c>
      <c r="N46" s="85"/>
      <c r="O46" s="104">
        <f>O17-(O29-O30+O33+O36+O39+O42)</f>
        <v>1726650.2432360779</v>
      </c>
      <c r="P46" s="85"/>
    </row>
    <row r="47" spans="2:16" s="82" customFormat="1" x14ac:dyDescent="0.2">
      <c r="B47" s="82" t="s">
        <v>89</v>
      </c>
      <c r="D47" s="82" t="s">
        <v>174</v>
      </c>
      <c r="F47" s="102">
        <f t="shared" ref="F47:F48" si="4">SUM(H47:M47,O47)</f>
        <v>191647.42254978875</v>
      </c>
      <c r="G47" s="85"/>
      <c r="H47" s="76">
        <f t="shared" ref="H47:M48" si="5">H18</f>
        <v>1711</v>
      </c>
      <c r="I47" s="76">
        <f t="shared" si="5"/>
        <v>34807.980226728716</v>
      </c>
      <c r="J47" s="76">
        <f t="shared" si="5"/>
        <v>152918.5179487183</v>
      </c>
      <c r="K47" s="76">
        <f t="shared" si="5"/>
        <v>0</v>
      </c>
      <c r="L47" s="76">
        <f t="shared" si="5"/>
        <v>0</v>
      </c>
      <c r="M47" s="76">
        <f t="shared" si="5"/>
        <v>2209.924374341731</v>
      </c>
      <c r="N47" s="85"/>
      <c r="O47" s="76">
        <f>O18</f>
        <v>0</v>
      </c>
      <c r="P47" s="85"/>
    </row>
    <row r="48" spans="2:16" s="82" customFormat="1" x14ac:dyDescent="0.2">
      <c r="B48" s="82" t="s">
        <v>83</v>
      </c>
      <c r="D48" s="82" t="s">
        <v>174</v>
      </c>
      <c r="F48" s="102">
        <f t="shared" si="4"/>
        <v>59190.8</v>
      </c>
      <c r="G48" s="85"/>
      <c r="H48" s="76">
        <f t="shared" si="5"/>
        <v>0</v>
      </c>
      <c r="I48" s="76">
        <f t="shared" si="5"/>
        <v>0</v>
      </c>
      <c r="J48" s="76">
        <f t="shared" si="5"/>
        <v>0</v>
      </c>
      <c r="K48" s="76">
        <f t="shared" si="5"/>
        <v>59190.8</v>
      </c>
      <c r="L48" s="76">
        <f t="shared" si="5"/>
        <v>0</v>
      </c>
      <c r="M48" s="76">
        <f t="shared" si="5"/>
        <v>0</v>
      </c>
      <c r="N48" s="85"/>
      <c r="O48" s="76">
        <f>O19</f>
        <v>0</v>
      </c>
    </row>
    <row r="49" spans="2:17" s="82" customFormat="1" x14ac:dyDescent="0.2">
      <c r="F49" s="85"/>
      <c r="G49" s="85"/>
      <c r="H49" s="85"/>
      <c r="I49" s="85"/>
      <c r="J49" s="85"/>
      <c r="K49" s="85"/>
      <c r="L49" s="85"/>
      <c r="M49" s="85"/>
      <c r="N49" s="85"/>
      <c r="O49" s="85"/>
      <c r="P49" s="85"/>
    </row>
    <row r="50" spans="2:17" s="82" customFormat="1" x14ac:dyDescent="0.2">
      <c r="B50" s="87" t="s">
        <v>84</v>
      </c>
      <c r="F50" s="85"/>
      <c r="G50" s="85"/>
      <c r="H50" s="85"/>
      <c r="I50" s="85"/>
      <c r="J50" s="85"/>
      <c r="K50" s="85"/>
      <c r="L50" s="85"/>
      <c r="M50" s="85"/>
      <c r="N50" s="85"/>
      <c r="O50" s="85"/>
      <c r="P50" s="85"/>
    </row>
    <row r="51" spans="2:17" s="82" customFormat="1" x14ac:dyDescent="0.2">
      <c r="B51" s="82" t="s">
        <v>85</v>
      </c>
      <c r="D51" s="82" t="s">
        <v>174</v>
      </c>
      <c r="F51" s="102">
        <f>SUM(H51:M51,O51)</f>
        <v>157564.2055154347</v>
      </c>
      <c r="G51" s="85"/>
      <c r="H51" s="76">
        <f t="shared" ref="H51:M53" si="6">H22</f>
        <v>0</v>
      </c>
      <c r="I51" s="76">
        <f t="shared" si="6"/>
        <v>9594.3602917158296</v>
      </c>
      <c r="J51" s="76">
        <f t="shared" si="6"/>
        <v>0</v>
      </c>
      <c r="K51" s="76">
        <f t="shared" si="6"/>
        <v>0</v>
      </c>
      <c r="L51" s="76">
        <f t="shared" si="6"/>
        <v>147969.84522371888</v>
      </c>
      <c r="M51" s="76">
        <f t="shared" si="6"/>
        <v>0</v>
      </c>
      <c r="N51" s="85"/>
      <c r="O51" s="76">
        <f>O22</f>
        <v>0</v>
      </c>
    </row>
    <row r="52" spans="2:17" s="82" customFormat="1" x14ac:dyDescent="0.2">
      <c r="B52" s="133" t="s">
        <v>86</v>
      </c>
      <c r="D52" s="82" t="s">
        <v>174</v>
      </c>
      <c r="F52" s="102">
        <f t="shared" ref="F52:F54" si="7">SUM(H52:M52,O52)</f>
        <v>158205.44760302809</v>
      </c>
      <c r="G52" s="85"/>
      <c r="H52" s="76">
        <f t="shared" si="6"/>
        <v>0</v>
      </c>
      <c r="I52" s="76">
        <f t="shared" si="6"/>
        <v>143074.16592152297</v>
      </c>
      <c r="J52" s="76">
        <f t="shared" si="6"/>
        <v>0</v>
      </c>
      <c r="K52" s="76">
        <f t="shared" si="6"/>
        <v>7122.8</v>
      </c>
      <c r="L52" s="76">
        <f t="shared" si="6"/>
        <v>8008.4816815051345</v>
      </c>
      <c r="M52" s="76">
        <f t="shared" si="6"/>
        <v>0</v>
      </c>
      <c r="N52" s="85"/>
      <c r="O52" s="76">
        <f>O23</f>
        <v>0</v>
      </c>
    </row>
    <row r="53" spans="2:17" s="133" customFormat="1" x14ac:dyDescent="0.2">
      <c r="B53" s="133" t="s">
        <v>87</v>
      </c>
      <c r="D53" s="133" t="s">
        <v>174</v>
      </c>
      <c r="F53" s="102">
        <f t="shared" si="7"/>
        <v>71738.787316610353</v>
      </c>
      <c r="G53" s="85"/>
      <c r="H53" s="76">
        <f t="shared" si="6"/>
        <v>4714.1099999999997</v>
      </c>
      <c r="I53" s="76">
        <f t="shared" si="6"/>
        <v>18933.048133521006</v>
      </c>
      <c r="J53" s="76">
        <f t="shared" si="6"/>
        <v>30371.2954304659</v>
      </c>
      <c r="K53" s="76">
        <f t="shared" si="6"/>
        <v>529.36</v>
      </c>
      <c r="L53" s="76">
        <f t="shared" si="6"/>
        <v>14965.682764646133</v>
      </c>
      <c r="M53" s="76">
        <f t="shared" si="6"/>
        <v>0</v>
      </c>
      <c r="N53" s="85"/>
      <c r="O53" s="76">
        <f>O24</f>
        <v>2225.2909879773001</v>
      </c>
    </row>
    <row r="54" spans="2:17" s="82" customFormat="1" x14ac:dyDescent="0.2">
      <c r="B54" s="82" t="s">
        <v>88</v>
      </c>
      <c r="D54" s="82" t="s">
        <v>174</v>
      </c>
      <c r="F54" s="102">
        <f t="shared" si="7"/>
        <v>5012306.0434527537</v>
      </c>
      <c r="G54" s="85"/>
      <c r="H54" s="76">
        <f>H25</f>
        <v>0</v>
      </c>
      <c r="I54" s="76">
        <f t="shared" ref="I54:M54" si="8">I25</f>
        <v>282298.69090011448</v>
      </c>
      <c r="J54" s="76">
        <f t="shared" si="8"/>
        <v>3085038.9005011097</v>
      </c>
      <c r="K54" s="76">
        <f t="shared" si="8"/>
        <v>3977.74</v>
      </c>
      <c r="L54" s="76">
        <f t="shared" si="8"/>
        <v>1640877.6594057106</v>
      </c>
      <c r="M54" s="76">
        <f t="shared" si="8"/>
        <v>113.0526458183264</v>
      </c>
      <c r="N54" s="85"/>
      <c r="O54" s="76">
        <f>O25</f>
        <v>0</v>
      </c>
    </row>
    <row r="55" spans="2:17" s="82" customFormat="1" x14ac:dyDescent="0.2"/>
    <row r="56" spans="2:17" s="82" customFormat="1" x14ac:dyDescent="0.2">
      <c r="B56" s="87" t="s">
        <v>236</v>
      </c>
    </row>
    <row r="57" spans="2:17" s="82" customFormat="1" x14ac:dyDescent="0.2">
      <c r="B57" s="90" t="s">
        <v>272</v>
      </c>
      <c r="D57" s="82" t="s">
        <v>174</v>
      </c>
      <c r="F57" s="102">
        <f>SUM(H57:M57)</f>
        <v>87159955.278369233</v>
      </c>
      <c r="H57" s="94">
        <f>SUM(H46:H48,H51:H54)</f>
        <v>1263658.9734415459</v>
      </c>
      <c r="I57" s="94">
        <f t="shared" ref="I57:M57" si="9">SUM(I46:I48,I51:I54)</f>
        <v>18305855.826902691</v>
      </c>
      <c r="J57" s="94">
        <f t="shared" si="9"/>
        <v>44695823.4841929</v>
      </c>
      <c r="K57" s="94">
        <f t="shared" si="9"/>
        <v>830451.15000000014</v>
      </c>
      <c r="L57" s="39">
        <f>SUM(L46:L48,L51:L54)+SUM(O46:O48,O51:O54)</f>
        <v>21193646.576103337</v>
      </c>
      <c r="M57" s="94">
        <f t="shared" si="9"/>
        <v>870519.26772876526</v>
      </c>
      <c r="Q57" s="161" t="s">
        <v>792</v>
      </c>
    </row>
    <row r="58" spans="2:17" s="82" customFormat="1" x14ac:dyDescent="0.2"/>
    <row r="59" spans="2:17" s="125" customFormat="1" x14ac:dyDescent="0.2">
      <c r="B59" s="125" t="s">
        <v>273</v>
      </c>
    </row>
    <row r="60" spans="2:17" s="82" customFormat="1" x14ac:dyDescent="0.2"/>
    <row r="61" spans="2:17" s="82" customFormat="1" ht="15" x14ac:dyDescent="0.25">
      <c r="B61" s="89" t="s">
        <v>220</v>
      </c>
    </row>
    <row r="62" spans="2:17" s="82" customFormat="1" x14ac:dyDescent="0.2">
      <c r="B62" s="87" t="s">
        <v>214</v>
      </c>
    </row>
    <row r="63" spans="2:17" s="82" customFormat="1" x14ac:dyDescent="0.2">
      <c r="B63" s="87" t="s">
        <v>81</v>
      </c>
    </row>
    <row r="64" spans="2:17" s="82" customFormat="1" x14ac:dyDescent="0.2">
      <c r="B64" s="82" t="s">
        <v>82</v>
      </c>
      <c r="D64" s="82" t="s">
        <v>176</v>
      </c>
      <c r="F64" s="102">
        <f>SUM(H64:M64,O64)</f>
        <v>102039965.05803667</v>
      </c>
      <c r="G64" s="85"/>
      <c r="H64" s="103">
        <f>'Input OPEX-AD'!H32</f>
        <v>2164056</v>
      </c>
      <c r="I64" s="103">
        <f>'Input OPEX-AD'!I32</f>
        <v>23296363.165830299</v>
      </c>
      <c r="J64" s="103">
        <f>'Input OPEX-AD'!J32</f>
        <v>44270683.733811602</v>
      </c>
      <c r="K64" s="103">
        <f>'Input OPEX-AD'!K32</f>
        <v>934115.7</v>
      </c>
      <c r="L64" s="103">
        <f>'Input OPEX-AD'!L32</f>
        <v>27919185.932616044</v>
      </c>
      <c r="M64" s="103">
        <f>'Input OPEX-AD'!M32</f>
        <v>1488186.9345446208</v>
      </c>
      <c r="N64" s="85"/>
      <c r="O64" s="103">
        <f>'Input OPEX-AD'!O32</f>
        <v>1967373.5912340961</v>
      </c>
      <c r="P64" s="85"/>
    </row>
    <row r="65" spans="2:18" s="82" customFormat="1" x14ac:dyDescent="0.2">
      <c r="B65" s="82" t="s">
        <v>89</v>
      </c>
      <c r="D65" s="82" t="s">
        <v>176</v>
      </c>
      <c r="F65" s="102">
        <f t="shared" ref="F65:F66" si="10">SUM(H65:M65,O65)</f>
        <v>136092.77180428669</v>
      </c>
      <c r="G65" s="85"/>
      <c r="H65" s="103">
        <f>'Input OPEX-AD'!H33</f>
        <v>3628</v>
      </c>
      <c r="I65" s="103">
        <f>'Input OPEX-AD'!I33</f>
        <v>32607.955185988591</v>
      </c>
      <c r="J65" s="103">
        <f>'Input OPEX-AD'!J33</f>
        <v>96341.546928861586</v>
      </c>
      <c r="K65" s="103">
        <f>'Input OPEX-AD'!K33</f>
        <v>0</v>
      </c>
      <c r="L65" s="103">
        <f>'Input OPEX-AD'!L33</f>
        <v>0</v>
      </c>
      <c r="M65" s="103">
        <f>'Input OPEX-AD'!M33</f>
        <v>3515.2696894365199</v>
      </c>
      <c r="N65" s="85"/>
      <c r="O65" s="103">
        <f>'Input OPEX-AD'!O33</f>
        <v>0</v>
      </c>
      <c r="P65" s="85"/>
    </row>
    <row r="66" spans="2:18" s="82" customFormat="1" x14ac:dyDescent="0.2">
      <c r="B66" s="82" t="s">
        <v>83</v>
      </c>
      <c r="D66" s="82" t="s">
        <v>176</v>
      </c>
      <c r="F66" s="102">
        <f t="shared" si="10"/>
        <v>54542.26</v>
      </c>
      <c r="G66" s="85"/>
      <c r="H66" s="103">
        <f>'Input OPEX-AD'!H34</f>
        <v>0</v>
      </c>
      <c r="I66" s="103">
        <f>'Input OPEX-AD'!I34</f>
        <v>0</v>
      </c>
      <c r="J66" s="103">
        <f>'Input OPEX-AD'!J34</f>
        <v>0</v>
      </c>
      <c r="K66" s="103">
        <f>'Input OPEX-AD'!K34</f>
        <v>54542.26</v>
      </c>
      <c r="L66" s="103">
        <f>'Input OPEX-AD'!L34</f>
        <v>0</v>
      </c>
      <c r="M66" s="103">
        <f>'Input OPEX-AD'!M34</f>
        <v>0</v>
      </c>
      <c r="N66" s="85"/>
      <c r="O66" s="103">
        <f>'Input OPEX-AD'!O34</f>
        <v>0</v>
      </c>
      <c r="P66" s="85"/>
    </row>
    <row r="67" spans="2:18" s="82" customFormat="1" x14ac:dyDescent="0.2">
      <c r="F67" s="85"/>
      <c r="G67" s="85"/>
      <c r="H67" s="85"/>
      <c r="I67" s="85"/>
      <c r="J67" s="85"/>
      <c r="K67" s="85"/>
      <c r="L67" s="85"/>
      <c r="M67" s="85"/>
      <c r="N67" s="85"/>
      <c r="O67" s="85"/>
      <c r="P67" s="85"/>
      <c r="Q67" s="85"/>
      <c r="R67" s="85"/>
    </row>
    <row r="68" spans="2:18" s="82" customFormat="1" x14ac:dyDescent="0.2">
      <c r="B68" s="87" t="s">
        <v>84</v>
      </c>
      <c r="F68" s="85"/>
      <c r="G68" s="85"/>
      <c r="H68" s="85"/>
      <c r="I68" s="85"/>
      <c r="J68" s="85"/>
      <c r="K68" s="85"/>
      <c r="L68" s="85"/>
      <c r="M68" s="85"/>
      <c r="N68" s="85"/>
      <c r="O68" s="85"/>
      <c r="P68" s="85"/>
      <c r="Q68" s="85"/>
      <c r="R68" s="85"/>
    </row>
    <row r="69" spans="2:18" s="82" customFormat="1" x14ac:dyDescent="0.2">
      <c r="B69" s="82" t="s">
        <v>85</v>
      </c>
      <c r="D69" s="82" t="s">
        <v>176</v>
      </c>
      <c r="F69" s="102">
        <f>SUM(H69:M69,O69)</f>
        <v>9242.2657035762095</v>
      </c>
      <c r="G69" s="85"/>
      <c r="H69" s="103">
        <f>'Input OPEX-AD'!H37</f>
        <v>0</v>
      </c>
      <c r="I69" s="103">
        <f>'Input OPEX-AD'!I37</f>
        <v>7076.5398209221803</v>
      </c>
      <c r="J69" s="103">
        <f>'Input OPEX-AD'!J37</f>
        <v>2165.7258826540301</v>
      </c>
      <c r="K69" s="103">
        <f>'Input OPEX-AD'!K37</f>
        <v>0</v>
      </c>
      <c r="L69" s="103">
        <f>'Input OPEX-AD'!L37</f>
        <v>0</v>
      </c>
      <c r="M69" s="103">
        <f>'Input OPEX-AD'!M37</f>
        <v>0</v>
      </c>
      <c r="N69" s="85"/>
      <c r="O69" s="103">
        <f>'Input OPEX-AD'!O37</f>
        <v>0</v>
      </c>
      <c r="P69" s="85"/>
    </row>
    <row r="70" spans="2:18" s="82" customFormat="1" x14ac:dyDescent="0.2">
      <c r="B70" s="133" t="s">
        <v>86</v>
      </c>
      <c r="D70" s="82" t="s">
        <v>176</v>
      </c>
      <c r="F70" s="102">
        <f t="shared" ref="F70:F72" si="11">SUM(H70:M70,O70)</f>
        <v>169574.9630316782</v>
      </c>
      <c r="G70" s="85"/>
      <c r="H70" s="103">
        <f>'Input OPEX-AD'!H38</f>
        <v>0</v>
      </c>
      <c r="I70" s="103">
        <f>'Input OPEX-AD'!I38</f>
        <v>119196.86594294169</v>
      </c>
      <c r="J70" s="103">
        <f>'Input OPEX-AD'!J38</f>
        <v>0</v>
      </c>
      <c r="K70" s="103">
        <f>'Input OPEX-AD'!K38</f>
        <v>10796.84</v>
      </c>
      <c r="L70" s="103">
        <f>'Input OPEX-AD'!L38</f>
        <v>39581.257088736507</v>
      </c>
      <c r="M70" s="103">
        <f>'Input OPEX-AD'!M38</f>
        <v>0</v>
      </c>
      <c r="N70" s="85"/>
      <c r="O70" s="103">
        <f>'Input OPEX-AD'!O38</f>
        <v>0</v>
      </c>
      <c r="P70" s="85"/>
    </row>
    <row r="71" spans="2:18" s="133" customFormat="1" x14ac:dyDescent="0.2">
      <c r="B71" s="133" t="s">
        <v>87</v>
      </c>
      <c r="D71" s="133" t="s">
        <v>176</v>
      </c>
      <c r="F71" s="102">
        <f t="shared" si="11"/>
        <v>101658.88719922947</v>
      </c>
      <c r="G71" s="85"/>
      <c r="H71" s="103">
        <f>'Input OPEX-AD'!H39</f>
        <v>0</v>
      </c>
      <c r="I71" s="103">
        <f>'Input OPEX-AD'!I39</f>
        <v>28189.516297962025</v>
      </c>
      <c r="J71" s="103">
        <f>'Input OPEX-AD'!J39</f>
        <v>57893.449159333599</v>
      </c>
      <c r="K71" s="103">
        <f>'Input OPEX-AD'!K39</f>
        <v>31.42</v>
      </c>
      <c r="L71" s="103">
        <f>'Input OPEX-AD'!L39</f>
        <v>13788.398612867424</v>
      </c>
      <c r="M71" s="103">
        <f>'Input OPEX-AD'!M39</f>
        <v>0</v>
      </c>
      <c r="N71" s="85"/>
      <c r="O71" s="103">
        <f>'Input OPEX-AD'!O39</f>
        <v>1756.10312906642</v>
      </c>
      <c r="P71" s="85"/>
    </row>
    <row r="72" spans="2:18" s="82" customFormat="1" x14ac:dyDescent="0.2">
      <c r="B72" s="82" t="s">
        <v>88</v>
      </c>
      <c r="D72" s="82" t="s">
        <v>176</v>
      </c>
      <c r="F72" s="102">
        <f t="shared" si="11"/>
        <v>3047413.0289725713</v>
      </c>
      <c r="G72" s="85"/>
      <c r="H72" s="103">
        <f>'Input OPEX-AD'!H40</f>
        <v>0</v>
      </c>
      <c r="I72" s="103">
        <f>'Input OPEX-AD'!I40</f>
        <v>103108.10256852937</v>
      </c>
      <c r="J72" s="103">
        <f>'Input OPEX-AD'!J40</f>
        <v>2298371.8826592183</v>
      </c>
      <c r="K72" s="103">
        <f>'Input OPEX-AD'!K40</f>
        <v>4454.29</v>
      </c>
      <c r="L72" s="103">
        <f>'Input OPEX-AD'!L40</f>
        <v>639664.86866097909</v>
      </c>
      <c r="M72" s="103">
        <f>'Input OPEX-AD'!M40</f>
        <v>1813.8850838446078</v>
      </c>
      <c r="N72" s="85"/>
      <c r="O72" s="103">
        <f>'Input OPEX-AD'!O40</f>
        <v>0</v>
      </c>
      <c r="P72" s="85"/>
    </row>
    <row r="73" spans="2:18" s="82" customFormat="1" x14ac:dyDescent="0.2">
      <c r="F73" s="85"/>
      <c r="G73" s="85"/>
      <c r="H73" s="85"/>
      <c r="I73" s="85"/>
      <c r="J73" s="85"/>
      <c r="K73" s="85"/>
      <c r="L73" s="85"/>
      <c r="M73" s="85"/>
      <c r="N73" s="85"/>
      <c r="O73" s="85"/>
      <c r="P73" s="85"/>
    </row>
    <row r="74" spans="2:18" s="82" customFormat="1" x14ac:dyDescent="0.2">
      <c r="B74" s="87" t="s">
        <v>151</v>
      </c>
      <c r="F74" s="85"/>
      <c r="G74" s="85"/>
      <c r="H74" s="85"/>
      <c r="I74" s="85"/>
      <c r="J74" s="85"/>
      <c r="K74" s="85"/>
      <c r="L74" s="85"/>
      <c r="M74" s="85"/>
      <c r="N74" s="85"/>
      <c r="O74" s="85"/>
      <c r="P74" s="85"/>
    </row>
    <row r="75" spans="2:18" s="82" customFormat="1" x14ac:dyDescent="0.2">
      <c r="B75" s="87" t="s">
        <v>103</v>
      </c>
      <c r="F75" s="85"/>
      <c r="G75" s="85"/>
      <c r="H75" s="85"/>
      <c r="I75" s="85"/>
      <c r="J75" s="85"/>
      <c r="K75" s="85"/>
      <c r="L75" s="85"/>
      <c r="M75" s="85"/>
      <c r="N75" s="85"/>
      <c r="O75" s="85"/>
      <c r="P75" s="85"/>
    </row>
    <row r="76" spans="2:18" s="82" customFormat="1" x14ac:dyDescent="0.2">
      <c r="B76" s="82" t="s">
        <v>102</v>
      </c>
      <c r="D76" s="82" t="s">
        <v>176</v>
      </c>
      <c r="F76" s="102">
        <f>SUM(H76:M76,O76)</f>
        <v>10182151.350817028</v>
      </c>
      <c r="G76" s="85"/>
      <c r="H76" s="103">
        <f>'Input Ov. Op-AD'!H85</f>
        <v>153196.54177761686</v>
      </c>
      <c r="I76" s="103">
        <f>'Input Ov. Op-AD'!I85</f>
        <v>4015261.208983528</v>
      </c>
      <c r="J76" s="103">
        <f>'Input Ov. Op-AD'!J85</f>
        <v>3052432.2200000007</v>
      </c>
      <c r="K76" s="103">
        <f>'Input Ov. Op-AD'!K85</f>
        <v>94206.15</v>
      </c>
      <c r="L76" s="103">
        <f>'Input Ov. Op-AD'!L85</f>
        <v>2401817.1179311457</v>
      </c>
      <c r="M76" s="103">
        <f>'Input Ov. Op-AD'!M85</f>
        <v>214285.292124737</v>
      </c>
      <c r="N76" s="85"/>
      <c r="O76" s="103">
        <f>'Input Ov. Op-AD'!O85</f>
        <v>250952.82</v>
      </c>
      <c r="P76" s="85"/>
    </row>
    <row r="77" spans="2:18" s="82" customFormat="1" x14ac:dyDescent="0.2">
      <c r="B77" s="82" t="s">
        <v>137</v>
      </c>
      <c r="D77" s="82" t="s">
        <v>176</v>
      </c>
      <c r="F77" s="102">
        <f t="shared" ref="F77" si="12">SUM(H77:M77,O77)</f>
        <v>1305290.1022497097</v>
      </c>
      <c r="G77" s="85"/>
      <c r="H77" s="103">
        <f>'Input Ov. Op-AD'!H77</f>
        <v>79538.259999999995</v>
      </c>
      <c r="I77" s="103">
        <f>'Input Ov. Op-AD'!I77</f>
        <v>542022.83670330746</v>
      </c>
      <c r="J77" s="103">
        <f>'Input Ov. Op-AD'!J77</f>
        <v>164622.54000000004</v>
      </c>
      <c r="K77" s="103">
        <f>'Input Ov. Op-AD'!K77</f>
        <v>50746.15</v>
      </c>
      <c r="L77" s="103">
        <f>'Input Ov. Op-AD'!L77</f>
        <v>375287.31554640218</v>
      </c>
      <c r="M77" s="103">
        <f>'Input Ov. Op-AD'!M77</f>
        <v>2917.5</v>
      </c>
      <c r="N77" s="85"/>
      <c r="O77" s="103">
        <f>'Input Ov. Op-AD'!O77</f>
        <v>90155.5</v>
      </c>
      <c r="P77" s="85"/>
    </row>
    <row r="78" spans="2:18" s="82" customFormat="1" x14ac:dyDescent="0.2">
      <c r="F78" s="85"/>
      <c r="G78" s="85"/>
      <c r="H78" s="85"/>
      <c r="I78" s="85"/>
      <c r="J78" s="85"/>
      <c r="K78" s="85"/>
      <c r="L78" s="85"/>
      <c r="M78" s="85"/>
      <c r="N78" s="85"/>
      <c r="O78" s="85"/>
      <c r="P78" s="85"/>
    </row>
    <row r="79" spans="2:18" s="82" customFormat="1" x14ac:dyDescent="0.2">
      <c r="B79" s="87" t="s">
        <v>105</v>
      </c>
      <c r="F79" s="85"/>
      <c r="G79" s="85"/>
      <c r="H79" s="85"/>
      <c r="I79" s="85"/>
      <c r="J79" s="85"/>
      <c r="K79" s="85"/>
      <c r="L79" s="85"/>
      <c r="M79" s="85"/>
      <c r="N79" s="85"/>
      <c r="O79" s="85"/>
      <c r="P79" s="85"/>
    </row>
    <row r="80" spans="2:18" s="82" customFormat="1" x14ac:dyDescent="0.2">
      <c r="B80" s="82" t="s">
        <v>102</v>
      </c>
      <c r="D80" s="82" t="s">
        <v>176</v>
      </c>
      <c r="F80" s="102">
        <f>SUM(H80:M80,O80)</f>
        <v>2163721.0278314515</v>
      </c>
      <c r="G80" s="85"/>
      <c r="H80" s="103">
        <f>'Input Ov. Op-AD'!H99</f>
        <v>53006.635467858803</v>
      </c>
      <c r="I80" s="103">
        <f>'Input Ov. Op-AD'!I99</f>
        <v>572438.20220999606</v>
      </c>
      <c r="J80" s="103">
        <f>'Input Ov. Op-AD'!J99</f>
        <v>1013267.3499999999</v>
      </c>
      <c r="K80" s="103">
        <f>'Input Ov. Op-AD'!K99</f>
        <v>16718.189999999999</v>
      </c>
      <c r="L80" s="103">
        <f>'Input Ov. Op-AD'!L99</f>
        <v>394838.13299865962</v>
      </c>
      <c r="M80" s="103">
        <f>'Input Ov. Op-AD'!M99</f>
        <v>5582.4686544342539</v>
      </c>
      <c r="N80" s="85"/>
      <c r="O80" s="103">
        <f>'Input Ov. Op-AD'!O99</f>
        <v>107870.04850050301</v>
      </c>
      <c r="P80" s="85"/>
    </row>
    <row r="81" spans="2:16" s="82" customFormat="1" x14ac:dyDescent="0.2">
      <c r="F81" s="85"/>
      <c r="G81" s="85"/>
      <c r="H81" s="85"/>
      <c r="I81" s="85"/>
      <c r="J81" s="85"/>
      <c r="K81" s="85"/>
      <c r="L81" s="85"/>
      <c r="M81" s="85"/>
      <c r="N81" s="85"/>
      <c r="O81" s="85"/>
      <c r="P81" s="85"/>
    </row>
    <row r="82" spans="2:16" s="82" customFormat="1" x14ac:dyDescent="0.2">
      <c r="B82" s="87" t="s">
        <v>94</v>
      </c>
      <c r="F82" s="85"/>
      <c r="G82" s="85"/>
      <c r="H82" s="85"/>
      <c r="I82" s="85"/>
      <c r="J82" s="85"/>
      <c r="K82" s="85"/>
      <c r="L82" s="85"/>
      <c r="M82" s="85"/>
      <c r="N82" s="85"/>
      <c r="O82" s="85"/>
      <c r="P82" s="85"/>
    </row>
    <row r="83" spans="2:16" s="82" customFormat="1" x14ac:dyDescent="0.2">
      <c r="B83" s="82" t="s">
        <v>160</v>
      </c>
      <c r="D83" s="82" t="s">
        <v>176</v>
      </c>
      <c r="F83" s="102">
        <f>SUM(H83:M83,O83)</f>
        <v>1257349.4522497097</v>
      </c>
      <c r="G83" s="85"/>
      <c r="H83" s="103">
        <f>'Input Ov. Op-AD'!H64</f>
        <v>31597.61</v>
      </c>
      <c r="I83" s="103">
        <f>'Input Ov. Op-AD'!I64</f>
        <v>542022.83670330746</v>
      </c>
      <c r="J83" s="103">
        <f>'Input Ov. Op-AD'!J64</f>
        <v>164622.54000000004</v>
      </c>
      <c r="K83" s="103">
        <f>'Input Ov. Op-AD'!K64</f>
        <v>50746.15</v>
      </c>
      <c r="L83" s="103">
        <f>'Input Ov. Op-AD'!L64</f>
        <v>375287.31554640218</v>
      </c>
      <c r="M83" s="103">
        <f>'Input Ov. Op-AD'!M64</f>
        <v>2917.5</v>
      </c>
      <c r="N83" s="85"/>
      <c r="O83" s="103">
        <f>'Input Ov. Op-AD'!O64</f>
        <v>90155.5</v>
      </c>
      <c r="P83" s="85"/>
    </row>
    <row r="84" spans="2:16" s="82" customFormat="1" x14ac:dyDescent="0.2">
      <c r="F84" s="85"/>
      <c r="G84" s="85"/>
      <c r="H84" s="85"/>
      <c r="I84" s="85"/>
      <c r="J84" s="85"/>
      <c r="K84" s="85"/>
      <c r="L84" s="85"/>
      <c r="M84" s="85"/>
      <c r="N84" s="85"/>
      <c r="O84" s="85"/>
      <c r="P84" s="85"/>
    </row>
    <row r="85" spans="2:16" s="82" customFormat="1" x14ac:dyDescent="0.2">
      <c r="B85" s="87" t="s">
        <v>113</v>
      </c>
      <c r="F85" s="85"/>
      <c r="G85" s="85"/>
      <c r="H85" s="85"/>
      <c r="I85" s="85"/>
      <c r="J85" s="85"/>
      <c r="K85" s="85"/>
      <c r="L85" s="85"/>
      <c r="M85" s="85"/>
      <c r="N85" s="85"/>
      <c r="O85" s="85"/>
      <c r="P85" s="85"/>
    </row>
    <row r="86" spans="2:16" s="82" customFormat="1" x14ac:dyDescent="0.2">
      <c r="B86" s="82" t="s">
        <v>114</v>
      </c>
      <c r="D86" s="82" t="s">
        <v>176</v>
      </c>
      <c r="F86" s="102">
        <f>SUM(H86:M86,O86)</f>
        <v>35782.335554835052</v>
      </c>
      <c r="G86" s="85"/>
      <c r="H86" s="103">
        <f>'Input Ov. Op-AD'!H105</f>
        <v>0</v>
      </c>
      <c r="I86" s="103">
        <f>'Input Ov. Op-AD'!I105</f>
        <v>0</v>
      </c>
      <c r="J86" s="103">
        <f>'Input Ov. Op-AD'!J105</f>
        <v>17513.8955548351</v>
      </c>
      <c r="K86" s="103">
        <f>'Input Ov. Op-AD'!K105</f>
        <v>95.44</v>
      </c>
      <c r="L86" s="103">
        <f>'Input Ov. Op-AD'!L105</f>
        <v>18172.999999999953</v>
      </c>
      <c r="M86" s="103">
        <f>'Input Ov. Op-AD'!M105</f>
        <v>0</v>
      </c>
      <c r="N86" s="85"/>
      <c r="O86" s="103">
        <f>'Input Ov. Op-AD'!O105</f>
        <v>0</v>
      </c>
      <c r="P86" s="85"/>
    </row>
    <row r="87" spans="2:16" s="85" customFormat="1" x14ac:dyDescent="0.2"/>
    <row r="88" spans="2:16" s="85" customFormat="1" x14ac:dyDescent="0.2">
      <c r="B88" s="87" t="s">
        <v>322</v>
      </c>
    </row>
    <row r="89" spans="2:16" s="85" customFormat="1" x14ac:dyDescent="0.2">
      <c r="B89" s="85" t="s">
        <v>321</v>
      </c>
      <c r="D89" s="133" t="s">
        <v>176</v>
      </c>
      <c r="F89" s="102">
        <f>SUM(H89:M89,O89)</f>
        <v>712974.81253556907</v>
      </c>
      <c r="H89" s="103">
        <f>'Input corr. maatwerk'!H188</f>
        <v>0</v>
      </c>
      <c r="I89" s="103">
        <f>'Input corr. maatwerk'!I188</f>
        <v>112487.826</v>
      </c>
      <c r="J89" s="103">
        <f>'Input corr. maatwerk'!J188</f>
        <v>340771.31999999995</v>
      </c>
      <c r="K89" s="103">
        <f>'Input corr. maatwerk'!K188</f>
        <v>33420.520000000004</v>
      </c>
      <c r="L89" s="103">
        <f>'Input corr. maatwerk'!L188</f>
        <v>161154.692954</v>
      </c>
      <c r="M89" s="103">
        <f>'Input corr. maatwerk'!M188</f>
        <v>22709.75</v>
      </c>
      <c r="O89" s="103">
        <f>'Input corr. maatwerk'!O188</f>
        <v>42430.703581569091</v>
      </c>
    </row>
    <row r="90" spans="2:16" s="133" customFormat="1" x14ac:dyDescent="0.2">
      <c r="F90" s="85"/>
      <c r="G90" s="85"/>
      <c r="H90" s="85"/>
      <c r="I90" s="85"/>
      <c r="J90" s="85"/>
      <c r="K90" s="85"/>
      <c r="L90" s="85"/>
      <c r="M90" s="85"/>
      <c r="N90" s="85"/>
      <c r="O90" s="85"/>
      <c r="P90" s="85"/>
    </row>
    <row r="91" spans="2:16" s="82" customFormat="1" ht="15" x14ac:dyDescent="0.25">
      <c r="B91" s="89" t="s">
        <v>238</v>
      </c>
      <c r="F91" s="85"/>
      <c r="G91" s="85"/>
      <c r="H91" s="85"/>
      <c r="I91" s="85"/>
      <c r="J91" s="85"/>
      <c r="K91" s="85"/>
      <c r="L91" s="85"/>
      <c r="M91" s="85"/>
      <c r="N91" s="85"/>
      <c r="O91" s="85"/>
      <c r="P91" s="85"/>
    </row>
    <row r="92" spans="2:16" s="82" customFormat="1" x14ac:dyDescent="0.2">
      <c r="B92" s="87" t="s">
        <v>81</v>
      </c>
      <c r="N92" s="85"/>
      <c r="P92" s="85"/>
    </row>
    <row r="93" spans="2:16" s="82" customFormat="1" x14ac:dyDescent="0.2">
      <c r="B93" s="82" t="s">
        <v>82</v>
      </c>
      <c r="D93" s="82" t="s">
        <v>176</v>
      </c>
      <c r="F93" s="102">
        <f>SUM(H93:M93,O93)</f>
        <v>88993276.181297779</v>
      </c>
      <c r="G93" s="85"/>
      <c r="H93" s="104">
        <f t="shared" ref="H93:M93" si="13">H64-(H76-H77+H80+H83+H86+H89)</f>
        <v>2005793.4727545243</v>
      </c>
      <c r="I93" s="104">
        <f t="shared" si="13"/>
        <v>18596175.928636774</v>
      </c>
      <c r="J93" s="104">
        <f t="shared" si="13"/>
        <v>39846698.948256768</v>
      </c>
      <c r="K93" s="104">
        <f t="shared" si="13"/>
        <v>789675.39999999991</v>
      </c>
      <c r="L93" s="104">
        <f t="shared" si="13"/>
        <v>24943202.988732237</v>
      </c>
      <c r="M93" s="104">
        <f t="shared" si="13"/>
        <v>1245609.4237654496</v>
      </c>
      <c r="N93" s="85"/>
      <c r="O93" s="104">
        <f>O64-(O76-O77+O80+O83+O86+O89)</f>
        <v>1566120.0191520241</v>
      </c>
      <c r="P93" s="85"/>
    </row>
    <row r="94" spans="2:16" s="82" customFormat="1" x14ac:dyDescent="0.2">
      <c r="B94" s="82" t="s">
        <v>89</v>
      </c>
      <c r="D94" s="82" t="s">
        <v>176</v>
      </c>
      <c r="F94" s="102">
        <f t="shared" ref="F94:F95" si="14">SUM(H94:M94,O94)</f>
        <v>136092.77180428669</v>
      </c>
      <c r="G94" s="85"/>
      <c r="H94" s="76">
        <f t="shared" ref="H94:M95" si="15">H65</f>
        <v>3628</v>
      </c>
      <c r="I94" s="76">
        <f t="shared" si="15"/>
        <v>32607.955185988591</v>
      </c>
      <c r="J94" s="76">
        <f t="shared" si="15"/>
        <v>96341.546928861586</v>
      </c>
      <c r="K94" s="76">
        <f t="shared" si="15"/>
        <v>0</v>
      </c>
      <c r="L94" s="76">
        <f t="shared" si="15"/>
        <v>0</v>
      </c>
      <c r="M94" s="76">
        <f t="shared" si="15"/>
        <v>3515.2696894365199</v>
      </c>
      <c r="N94" s="85"/>
      <c r="O94" s="76">
        <f>O65</f>
        <v>0</v>
      </c>
      <c r="P94" s="85"/>
    </row>
    <row r="95" spans="2:16" s="82" customFormat="1" x14ac:dyDescent="0.2">
      <c r="B95" s="82" t="s">
        <v>83</v>
      </c>
      <c r="D95" s="82" t="s">
        <v>176</v>
      </c>
      <c r="F95" s="102">
        <f t="shared" si="14"/>
        <v>54542.26</v>
      </c>
      <c r="G95" s="85"/>
      <c r="H95" s="76">
        <f t="shared" si="15"/>
        <v>0</v>
      </c>
      <c r="I95" s="76">
        <f t="shared" si="15"/>
        <v>0</v>
      </c>
      <c r="J95" s="76">
        <f t="shared" si="15"/>
        <v>0</v>
      </c>
      <c r="K95" s="76">
        <f t="shared" si="15"/>
        <v>54542.26</v>
      </c>
      <c r="L95" s="76">
        <f t="shared" si="15"/>
        <v>0</v>
      </c>
      <c r="M95" s="76">
        <f t="shared" si="15"/>
        <v>0</v>
      </c>
      <c r="N95" s="85"/>
      <c r="O95" s="76">
        <f>O66</f>
        <v>0</v>
      </c>
    </row>
    <row r="96" spans="2:16" s="82" customFormat="1" x14ac:dyDescent="0.2">
      <c r="F96" s="85"/>
      <c r="G96" s="85"/>
      <c r="H96" s="85"/>
      <c r="I96" s="85"/>
      <c r="J96" s="85"/>
      <c r="K96" s="85"/>
      <c r="L96" s="85"/>
      <c r="M96" s="85"/>
      <c r="N96" s="85"/>
      <c r="O96" s="85"/>
      <c r="P96" s="85"/>
    </row>
    <row r="97" spans="2:17" s="82" customFormat="1" x14ac:dyDescent="0.2">
      <c r="B97" s="87" t="s">
        <v>84</v>
      </c>
      <c r="F97" s="85"/>
      <c r="G97" s="85"/>
      <c r="H97" s="85"/>
      <c r="I97" s="85"/>
      <c r="J97" s="85"/>
      <c r="K97" s="85"/>
      <c r="L97" s="85"/>
      <c r="M97" s="85"/>
      <c r="N97" s="85"/>
      <c r="O97" s="85"/>
      <c r="P97" s="85"/>
    </row>
    <row r="98" spans="2:17" s="82" customFormat="1" x14ac:dyDescent="0.2">
      <c r="B98" s="82" t="s">
        <v>85</v>
      </c>
      <c r="D98" s="82" t="s">
        <v>176</v>
      </c>
      <c r="F98" s="102">
        <f>SUM(H98:M98,O98)</f>
        <v>9242.2657035762095</v>
      </c>
      <c r="G98" s="85"/>
      <c r="H98" s="76">
        <f t="shared" ref="H98:M100" si="16">H69</f>
        <v>0</v>
      </c>
      <c r="I98" s="76">
        <f t="shared" si="16"/>
        <v>7076.5398209221803</v>
      </c>
      <c r="J98" s="76">
        <f t="shared" si="16"/>
        <v>2165.7258826540301</v>
      </c>
      <c r="K98" s="76">
        <f t="shared" si="16"/>
        <v>0</v>
      </c>
      <c r="L98" s="76">
        <f t="shared" si="16"/>
        <v>0</v>
      </c>
      <c r="M98" s="76">
        <f t="shared" si="16"/>
        <v>0</v>
      </c>
      <c r="N98" s="85"/>
      <c r="O98" s="76">
        <f>O69</f>
        <v>0</v>
      </c>
    </row>
    <row r="99" spans="2:17" s="82" customFormat="1" x14ac:dyDescent="0.2">
      <c r="B99" s="133" t="s">
        <v>86</v>
      </c>
      <c r="D99" s="82" t="s">
        <v>176</v>
      </c>
      <c r="F99" s="102">
        <f t="shared" ref="F99:F101" si="17">SUM(H99:M99,O99)</f>
        <v>169574.9630316782</v>
      </c>
      <c r="G99" s="85"/>
      <c r="H99" s="76">
        <f t="shared" si="16"/>
        <v>0</v>
      </c>
      <c r="I99" s="76">
        <f t="shared" si="16"/>
        <v>119196.86594294169</v>
      </c>
      <c r="J99" s="76">
        <f t="shared" si="16"/>
        <v>0</v>
      </c>
      <c r="K99" s="76">
        <f t="shared" si="16"/>
        <v>10796.84</v>
      </c>
      <c r="L99" s="76">
        <f t="shared" si="16"/>
        <v>39581.257088736507</v>
      </c>
      <c r="M99" s="76">
        <f t="shared" si="16"/>
        <v>0</v>
      </c>
      <c r="N99" s="85"/>
      <c r="O99" s="76">
        <f>O70</f>
        <v>0</v>
      </c>
    </row>
    <row r="100" spans="2:17" s="133" customFormat="1" x14ac:dyDescent="0.2">
      <c r="B100" s="133" t="s">
        <v>87</v>
      </c>
      <c r="D100" s="133" t="s">
        <v>176</v>
      </c>
      <c r="F100" s="102">
        <f t="shared" si="17"/>
        <v>101658.88719922947</v>
      </c>
      <c r="G100" s="85"/>
      <c r="H100" s="76">
        <f t="shared" si="16"/>
        <v>0</v>
      </c>
      <c r="I100" s="76">
        <f t="shared" si="16"/>
        <v>28189.516297962025</v>
      </c>
      <c r="J100" s="76">
        <f t="shared" si="16"/>
        <v>57893.449159333599</v>
      </c>
      <c r="K100" s="76">
        <f t="shared" si="16"/>
        <v>31.42</v>
      </c>
      <c r="L100" s="76">
        <f t="shared" si="16"/>
        <v>13788.398612867424</v>
      </c>
      <c r="M100" s="76">
        <f t="shared" si="16"/>
        <v>0</v>
      </c>
      <c r="N100" s="85"/>
      <c r="O100" s="76">
        <f>O71</f>
        <v>1756.10312906642</v>
      </c>
    </row>
    <row r="101" spans="2:17" s="82" customFormat="1" x14ac:dyDescent="0.2">
      <c r="B101" s="82" t="s">
        <v>88</v>
      </c>
      <c r="D101" s="82" t="s">
        <v>176</v>
      </c>
      <c r="F101" s="102">
        <f t="shared" si="17"/>
        <v>3047413.0289725713</v>
      </c>
      <c r="G101" s="85"/>
      <c r="H101" s="76">
        <f t="shared" ref="H101:M101" si="18">H72</f>
        <v>0</v>
      </c>
      <c r="I101" s="76">
        <f t="shared" si="18"/>
        <v>103108.10256852937</v>
      </c>
      <c r="J101" s="76">
        <f t="shared" si="18"/>
        <v>2298371.8826592183</v>
      </c>
      <c r="K101" s="76">
        <f t="shared" si="18"/>
        <v>4454.29</v>
      </c>
      <c r="L101" s="76">
        <f t="shared" si="18"/>
        <v>639664.86866097909</v>
      </c>
      <c r="M101" s="76">
        <f t="shared" si="18"/>
        <v>1813.8850838446078</v>
      </c>
      <c r="N101" s="85"/>
      <c r="O101" s="76">
        <f>O72</f>
        <v>0</v>
      </c>
    </row>
    <row r="102" spans="2:17" s="82" customFormat="1" x14ac:dyDescent="0.2"/>
    <row r="103" spans="2:17" s="82" customFormat="1" x14ac:dyDescent="0.2">
      <c r="B103" s="87" t="s">
        <v>236</v>
      </c>
    </row>
    <row r="104" spans="2:17" s="82" customFormat="1" x14ac:dyDescent="0.2">
      <c r="B104" s="90" t="s">
        <v>241</v>
      </c>
      <c r="D104" s="82" t="s">
        <v>176</v>
      </c>
      <c r="F104" s="102">
        <f>SUM(H104:M104)</f>
        <v>92511800.358009115</v>
      </c>
      <c r="H104" s="94">
        <f>SUM(H93:H95,H98:H101)</f>
        <v>2009421.4727545243</v>
      </c>
      <c r="I104" s="94">
        <f t="shared" ref="I104:M104" si="19">SUM(I93:I95,I98:I101)</f>
        <v>18886354.908453114</v>
      </c>
      <c r="J104" s="94">
        <f t="shared" si="19"/>
        <v>42301471.552886836</v>
      </c>
      <c r="K104" s="94">
        <f t="shared" si="19"/>
        <v>859500.21</v>
      </c>
      <c r="L104" s="39">
        <f>SUM(L93:L95,L98:L101)+SUM(O93:O95,O98:O101)</f>
        <v>27204113.63537591</v>
      </c>
      <c r="M104" s="94">
        <f t="shared" si="19"/>
        <v>1250938.5785387307</v>
      </c>
      <c r="O104" s="3"/>
      <c r="Q104" s="161" t="s">
        <v>792</v>
      </c>
    </row>
    <row r="105" spans="2:17" s="82" customFormat="1" x14ac:dyDescent="0.2"/>
    <row r="106" spans="2:17" s="125" customFormat="1" x14ac:dyDescent="0.2">
      <c r="B106" s="125" t="s">
        <v>274</v>
      </c>
    </row>
    <row r="107" spans="2:17" s="82" customFormat="1" x14ac:dyDescent="0.2"/>
    <row r="108" spans="2:17" s="82" customFormat="1" ht="15" x14ac:dyDescent="0.25">
      <c r="B108" s="89" t="s">
        <v>220</v>
      </c>
    </row>
    <row r="109" spans="2:17" s="82" customFormat="1" x14ac:dyDescent="0.2">
      <c r="B109" s="87" t="s">
        <v>214</v>
      </c>
    </row>
    <row r="110" spans="2:17" s="82" customFormat="1" x14ac:dyDescent="0.2">
      <c r="B110" s="87" t="s">
        <v>81</v>
      </c>
    </row>
    <row r="111" spans="2:17" s="82" customFormat="1" x14ac:dyDescent="0.2">
      <c r="B111" s="82" t="s">
        <v>82</v>
      </c>
      <c r="D111" s="82" t="s">
        <v>178</v>
      </c>
      <c r="F111" s="102">
        <f>SUM(H111:M111,O111)</f>
        <v>95725148.62607041</v>
      </c>
      <c r="G111" s="85"/>
      <c r="H111" s="103">
        <f>'Input OPEX-AD'!H46</f>
        <v>2465174</v>
      </c>
      <c r="I111" s="103">
        <f>'Input OPEX-AD'!I46</f>
        <v>16928136.563447136</v>
      </c>
      <c r="J111" s="103">
        <f>'Input OPEX-AD'!J46</f>
        <v>46333290.144728497</v>
      </c>
      <c r="K111" s="103">
        <f>'Input OPEX-AD'!K46</f>
        <v>1276508.05</v>
      </c>
      <c r="L111" s="103">
        <f>'Input OPEX-AD'!L46</f>
        <v>25426608.941173863</v>
      </c>
      <c r="M111" s="103">
        <f>'Input OPEX-AD'!M46</f>
        <v>1153616.5443291811</v>
      </c>
      <c r="N111" s="85"/>
      <c r="O111" s="103">
        <f>'Input OPEX-AD'!O46</f>
        <v>2141814.382391735</v>
      </c>
      <c r="P111" s="85"/>
    </row>
    <row r="112" spans="2:17" s="82" customFormat="1" x14ac:dyDescent="0.2">
      <c r="B112" s="82" t="s">
        <v>89</v>
      </c>
      <c r="D112" s="82" t="s">
        <v>178</v>
      </c>
      <c r="F112" s="102">
        <f t="shared" ref="F112:F113" si="20">SUM(H112:M112,O112)</f>
        <v>152888.5624012349</v>
      </c>
      <c r="G112" s="85"/>
      <c r="H112" s="103">
        <f>'Input OPEX-AD'!H47</f>
        <v>6379</v>
      </c>
      <c r="I112" s="103">
        <f>'Input OPEX-AD'!I47</f>
        <v>13490.814479915811</v>
      </c>
      <c r="J112" s="103">
        <f>'Input OPEX-AD'!J47</f>
        <v>130603.19638106899</v>
      </c>
      <c r="K112" s="103">
        <f>'Input OPEX-AD'!K47</f>
        <v>0</v>
      </c>
      <c r="L112" s="103">
        <f>'Input OPEX-AD'!L47</f>
        <v>0</v>
      </c>
      <c r="M112" s="103">
        <f>'Input OPEX-AD'!M47</f>
        <v>2415.5515402501101</v>
      </c>
      <c r="N112" s="85"/>
      <c r="O112" s="103">
        <f>'Input OPEX-AD'!O47</f>
        <v>0</v>
      </c>
      <c r="P112" s="85"/>
    </row>
    <row r="113" spans="2:18" s="82" customFormat="1" x14ac:dyDescent="0.2">
      <c r="B113" s="82" t="s">
        <v>83</v>
      </c>
      <c r="D113" s="82" t="s">
        <v>178</v>
      </c>
      <c r="F113" s="102">
        <f t="shared" si="20"/>
        <v>80153.53</v>
      </c>
      <c r="G113" s="85"/>
      <c r="H113" s="103">
        <f>'Input OPEX-AD'!H48</f>
        <v>0</v>
      </c>
      <c r="I113" s="103">
        <f>'Input OPEX-AD'!I48</f>
        <v>0</v>
      </c>
      <c r="J113" s="103">
        <f>'Input OPEX-AD'!J48</f>
        <v>0</v>
      </c>
      <c r="K113" s="103">
        <f>'Input OPEX-AD'!K48</f>
        <v>80153.53</v>
      </c>
      <c r="L113" s="103">
        <f>'Input OPEX-AD'!L48</f>
        <v>0</v>
      </c>
      <c r="M113" s="103">
        <f>'Input OPEX-AD'!M48</f>
        <v>0</v>
      </c>
      <c r="N113" s="85"/>
      <c r="O113" s="103">
        <f>'Input OPEX-AD'!O48</f>
        <v>0</v>
      </c>
      <c r="P113" s="85"/>
    </row>
    <row r="114" spans="2:18" s="82" customFormat="1" x14ac:dyDescent="0.2">
      <c r="F114" s="85"/>
      <c r="G114" s="85"/>
      <c r="H114" s="85"/>
      <c r="I114" s="85"/>
      <c r="J114" s="85"/>
      <c r="K114" s="85"/>
      <c r="L114" s="85"/>
      <c r="M114" s="85"/>
      <c r="N114" s="85"/>
      <c r="O114" s="85"/>
      <c r="P114" s="85"/>
      <c r="Q114" s="85"/>
      <c r="R114" s="85"/>
    </row>
    <row r="115" spans="2:18" s="82" customFormat="1" x14ac:dyDescent="0.2">
      <c r="B115" s="87" t="s">
        <v>84</v>
      </c>
      <c r="F115" s="85"/>
      <c r="G115" s="85"/>
      <c r="H115" s="85"/>
      <c r="I115" s="85"/>
      <c r="J115" s="85"/>
      <c r="K115" s="85"/>
      <c r="L115" s="85"/>
      <c r="M115" s="85"/>
      <c r="N115" s="85"/>
      <c r="O115" s="85"/>
      <c r="P115" s="85"/>
      <c r="Q115" s="85"/>
      <c r="R115" s="85"/>
    </row>
    <row r="116" spans="2:18" s="82" customFormat="1" x14ac:dyDescent="0.2">
      <c r="B116" s="82" t="s">
        <v>85</v>
      </c>
      <c r="D116" s="82" t="s">
        <v>178</v>
      </c>
      <c r="F116" s="102">
        <f>SUM(H116:M116,O116)</f>
        <v>11536.9110172648</v>
      </c>
      <c r="G116" s="85"/>
      <c r="H116" s="103">
        <f>'Input OPEX-AD'!H51</f>
        <v>0</v>
      </c>
      <c r="I116" s="103">
        <f>'Input OPEX-AD'!I51</f>
        <v>0</v>
      </c>
      <c r="J116" s="103">
        <f>'Input OPEX-AD'!J51</f>
        <v>11536.9110172648</v>
      </c>
      <c r="K116" s="103">
        <f>'Input OPEX-AD'!K51</f>
        <v>0</v>
      </c>
      <c r="L116" s="103">
        <f>'Input OPEX-AD'!L51</f>
        <v>0</v>
      </c>
      <c r="M116" s="103">
        <f>'Input OPEX-AD'!M51</f>
        <v>0</v>
      </c>
      <c r="N116" s="85"/>
      <c r="O116" s="103">
        <f>'Input OPEX-AD'!O51</f>
        <v>0</v>
      </c>
      <c r="P116" s="85"/>
    </row>
    <row r="117" spans="2:18" s="82" customFormat="1" x14ac:dyDescent="0.2">
      <c r="B117" s="133" t="s">
        <v>86</v>
      </c>
      <c r="D117" s="82" t="s">
        <v>178</v>
      </c>
      <c r="F117" s="102">
        <f t="shared" ref="F117:F119" si="21">SUM(H117:M117,O117)</f>
        <v>157642.75666022429</v>
      </c>
      <c r="G117" s="85"/>
      <c r="H117" s="103">
        <f>'Input OPEX-AD'!H52</f>
        <v>565.20000000000005</v>
      </c>
      <c r="I117" s="103">
        <f>'Input OPEX-AD'!I52</f>
        <v>38713.33951473864</v>
      </c>
      <c r="J117" s="103">
        <f>'Input OPEX-AD'!J52</f>
        <v>0</v>
      </c>
      <c r="K117" s="103">
        <f>'Input OPEX-AD'!K52</f>
        <v>19184.189999999999</v>
      </c>
      <c r="L117" s="103">
        <f>'Input OPEX-AD'!L52</f>
        <v>99180.027145485656</v>
      </c>
      <c r="M117" s="103">
        <f>'Input OPEX-AD'!M52</f>
        <v>0</v>
      </c>
      <c r="N117" s="85"/>
      <c r="O117" s="103">
        <f>'Input OPEX-AD'!O52</f>
        <v>0</v>
      </c>
      <c r="P117" s="85"/>
    </row>
    <row r="118" spans="2:18" s="133" customFormat="1" x14ac:dyDescent="0.2">
      <c r="B118" s="133" t="s">
        <v>87</v>
      </c>
      <c r="D118" s="133" t="s">
        <v>178</v>
      </c>
      <c r="F118" s="102">
        <f t="shared" si="21"/>
        <v>63054.108300784661</v>
      </c>
      <c r="G118" s="85"/>
      <c r="H118" s="103">
        <f>'Input OPEX-AD'!H53</f>
        <v>0</v>
      </c>
      <c r="I118" s="103">
        <f>'Input OPEX-AD'!I53</f>
        <v>4091.7669436737283</v>
      </c>
      <c r="J118" s="103">
        <f>'Input OPEX-AD'!J53</f>
        <v>32767.411164128</v>
      </c>
      <c r="K118" s="103">
        <f>'Input OPEX-AD'!K53</f>
        <v>556.98</v>
      </c>
      <c r="L118" s="103">
        <f>'Input OPEX-AD'!L53</f>
        <v>25637.950192982931</v>
      </c>
      <c r="M118" s="103">
        <f>'Input OPEX-AD'!M53</f>
        <v>0</v>
      </c>
      <c r="N118" s="85"/>
      <c r="O118" s="103">
        <f>'Input OPEX-AD'!O53</f>
        <v>0</v>
      </c>
      <c r="P118" s="85"/>
    </row>
    <row r="119" spans="2:18" s="82" customFormat="1" x14ac:dyDescent="0.2">
      <c r="B119" s="82" t="s">
        <v>88</v>
      </c>
      <c r="D119" s="82" t="s">
        <v>178</v>
      </c>
      <c r="F119" s="102">
        <f t="shared" si="21"/>
        <v>3251537.8175324099</v>
      </c>
      <c r="G119" s="85"/>
      <c r="H119" s="103">
        <f>'Input OPEX-AD'!H54</f>
        <v>0</v>
      </c>
      <c r="I119" s="103">
        <f>'Input OPEX-AD'!I54</f>
        <v>94839.930507085926</v>
      </c>
      <c r="J119" s="103">
        <f>'Input OPEX-AD'!J54</f>
        <v>2885314.5358734182</v>
      </c>
      <c r="K119" s="103">
        <f>'Input OPEX-AD'!K54</f>
        <v>5646.99</v>
      </c>
      <c r="L119" s="103">
        <f>'Input OPEX-AD'!L54</f>
        <v>263687.52255359408</v>
      </c>
      <c r="M119" s="103">
        <f>'Input OPEX-AD'!M54</f>
        <v>2048.8385983119942</v>
      </c>
      <c r="N119" s="85"/>
      <c r="O119" s="103">
        <f>'Input OPEX-AD'!O54</f>
        <v>0</v>
      </c>
      <c r="P119" s="85"/>
    </row>
    <row r="120" spans="2:18" s="82" customFormat="1" x14ac:dyDescent="0.2">
      <c r="F120" s="85"/>
      <c r="G120" s="85"/>
      <c r="H120" s="85"/>
      <c r="I120" s="85"/>
      <c r="J120" s="85"/>
      <c r="K120" s="85"/>
      <c r="L120" s="85"/>
      <c r="M120" s="85"/>
      <c r="N120" s="85"/>
      <c r="O120" s="85"/>
      <c r="P120" s="85"/>
    </row>
    <row r="121" spans="2:18" s="82" customFormat="1" x14ac:dyDescent="0.2">
      <c r="B121" s="87" t="s">
        <v>151</v>
      </c>
      <c r="F121" s="85"/>
      <c r="G121" s="85"/>
      <c r="H121" s="85"/>
      <c r="I121" s="85"/>
      <c r="J121" s="85"/>
      <c r="K121" s="85"/>
      <c r="L121" s="85"/>
      <c r="M121" s="85"/>
      <c r="N121" s="85"/>
      <c r="O121" s="85"/>
      <c r="P121" s="85"/>
    </row>
    <row r="122" spans="2:18" s="82" customFormat="1" x14ac:dyDescent="0.2">
      <c r="B122" s="87" t="s">
        <v>103</v>
      </c>
      <c r="F122" s="85"/>
      <c r="G122" s="85"/>
      <c r="H122" s="85"/>
      <c r="I122" s="85"/>
      <c r="J122" s="85"/>
      <c r="K122" s="85"/>
      <c r="L122" s="85"/>
      <c r="M122" s="85"/>
      <c r="N122" s="85"/>
      <c r="O122" s="85"/>
      <c r="P122" s="85"/>
    </row>
    <row r="123" spans="2:18" s="82" customFormat="1" x14ac:dyDescent="0.2">
      <c r="B123" s="82" t="s">
        <v>102</v>
      </c>
      <c r="D123" s="82" t="s">
        <v>178</v>
      </c>
      <c r="F123" s="102">
        <f>SUM(H123:M123,O123)</f>
        <v>12425125.191924136</v>
      </c>
      <c r="G123" s="85"/>
      <c r="H123" s="103">
        <f>'Input Ov. Op-AD'!H132</f>
        <v>158136.37474</v>
      </c>
      <c r="I123" s="103">
        <f>'Input Ov. Op-AD'!I132</f>
        <v>6504197.0219016038</v>
      </c>
      <c r="J123" s="103">
        <f>'Input Ov. Op-AD'!J132</f>
        <v>3775996.7399999998</v>
      </c>
      <c r="K123" s="103">
        <f>'Input Ov. Op-AD'!K132</f>
        <v>96494.709999999992</v>
      </c>
      <c r="L123" s="103">
        <f>'Input Ov. Op-AD'!L132</f>
        <v>1381820.059034843</v>
      </c>
      <c r="M123" s="103">
        <f>'Input Ov. Op-AD'!M132</f>
        <v>325839.71624768898</v>
      </c>
      <c r="N123" s="85"/>
      <c r="O123" s="103">
        <f>'Input Ov. Op-AD'!O132</f>
        <v>182640.57</v>
      </c>
      <c r="P123" s="85"/>
    </row>
    <row r="124" spans="2:18" s="82" customFormat="1" x14ac:dyDescent="0.2">
      <c r="B124" s="82" t="s">
        <v>137</v>
      </c>
      <c r="D124" s="82" t="s">
        <v>178</v>
      </c>
      <c r="F124" s="102">
        <f t="shared" ref="F124" si="22">SUM(H124:M124,O124)</f>
        <v>724436.65058353113</v>
      </c>
      <c r="G124" s="85"/>
      <c r="H124" s="103">
        <f>'Input Ov. Op-AD'!H124</f>
        <v>69665.320000000007</v>
      </c>
      <c r="I124" s="103">
        <f>'Input Ov. Op-AD'!I124</f>
        <v>247330.24472772868</v>
      </c>
      <c r="J124" s="103">
        <f>'Input Ov. Op-AD'!J124</f>
        <v>90645.38</v>
      </c>
      <c r="K124" s="103">
        <f>'Input Ov. Op-AD'!K124</f>
        <v>43459.11</v>
      </c>
      <c r="L124" s="103">
        <f>'Input Ov. Op-AD'!L124</f>
        <v>214086.59585580238</v>
      </c>
      <c r="M124" s="103">
        <f>'Input Ov. Op-AD'!M124</f>
        <v>703</v>
      </c>
      <c r="N124" s="85"/>
      <c r="O124" s="103">
        <f>'Input Ov. Op-AD'!O124</f>
        <v>58547</v>
      </c>
      <c r="P124" s="85"/>
    </row>
    <row r="125" spans="2:18" s="82" customFormat="1" x14ac:dyDescent="0.2">
      <c r="F125" s="85"/>
      <c r="G125" s="85"/>
      <c r="H125" s="85"/>
      <c r="I125" s="85"/>
      <c r="J125" s="85"/>
      <c r="K125" s="85"/>
      <c r="L125" s="85"/>
      <c r="M125" s="85"/>
      <c r="N125" s="85"/>
      <c r="O125" s="85"/>
      <c r="P125" s="85"/>
    </row>
    <row r="126" spans="2:18" s="82" customFormat="1" x14ac:dyDescent="0.2">
      <c r="B126" s="87" t="s">
        <v>105</v>
      </c>
      <c r="F126" s="85"/>
      <c r="G126" s="85"/>
      <c r="H126" s="85"/>
      <c r="I126" s="85"/>
      <c r="J126" s="85"/>
      <c r="K126" s="85"/>
      <c r="L126" s="85"/>
      <c r="M126" s="85"/>
      <c r="N126" s="85"/>
      <c r="O126" s="85"/>
      <c r="P126" s="85"/>
    </row>
    <row r="127" spans="2:18" s="82" customFormat="1" x14ac:dyDescent="0.2">
      <c r="B127" s="82" t="s">
        <v>102</v>
      </c>
      <c r="D127" s="82" t="s">
        <v>178</v>
      </c>
      <c r="F127" s="102">
        <f>SUM(H127:M127,O127)</f>
        <v>1622541.4543035191</v>
      </c>
      <c r="G127" s="85"/>
      <c r="H127" s="103">
        <f>'Input Ov. Op-AD'!H146</f>
        <v>28310.555410964502</v>
      </c>
      <c r="I127" s="103">
        <f>'Input Ov. Op-AD'!I146</f>
        <v>500002.15157295199</v>
      </c>
      <c r="J127" s="103">
        <f>'Input Ov. Op-AD'!J146</f>
        <v>959115.1399999992</v>
      </c>
      <c r="K127" s="103">
        <f>'Input Ov. Op-AD'!K146</f>
        <v>19788.53</v>
      </c>
      <c r="L127" s="103">
        <f>'Input Ov. Op-AD'!L146</f>
        <v>15945.040380779979</v>
      </c>
      <c r="M127" s="103">
        <f>'Input Ov. Op-AD'!M146</f>
        <v>4640.0390459888622</v>
      </c>
      <c r="N127" s="85"/>
      <c r="O127" s="103">
        <f>'Input Ov. Op-AD'!O146</f>
        <v>94739.997892834697</v>
      </c>
      <c r="P127" s="85"/>
    </row>
    <row r="128" spans="2:18" s="82" customFormat="1" x14ac:dyDescent="0.2">
      <c r="F128" s="85"/>
      <c r="G128" s="85"/>
      <c r="H128" s="85"/>
      <c r="I128" s="85"/>
      <c r="J128" s="85"/>
      <c r="K128" s="85"/>
      <c r="L128" s="85"/>
      <c r="M128" s="85"/>
      <c r="N128" s="85"/>
      <c r="O128" s="85"/>
      <c r="P128" s="85"/>
    </row>
    <row r="129" spans="2:16" s="82" customFormat="1" x14ac:dyDescent="0.2">
      <c r="B129" s="87" t="s">
        <v>94</v>
      </c>
      <c r="F129" s="85"/>
      <c r="G129" s="85"/>
      <c r="H129" s="85"/>
      <c r="I129" s="85"/>
      <c r="J129" s="85"/>
      <c r="K129" s="85"/>
      <c r="L129" s="85"/>
      <c r="M129" s="85"/>
      <c r="N129" s="85"/>
      <c r="O129" s="85"/>
      <c r="P129" s="85"/>
    </row>
    <row r="130" spans="2:16" s="82" customFormat="1" x14ac:dyDescent="0.2">
      <c r="B130" s="82" t="s">
        <v>160</v>
      </c>
      <c r="D130" s="82" t="s">
        <v>178</v>
      </c>
      <c r="F130" s="102">
        <f>SUM(H130:M130,O130)</f>
        <v>671723.76558353112</v>
      </c>
      <c r="G130" s="85"/>
      <c r="H130" s="103">
        <f>'Input Ov. Op-AD'!H111</f>
        <v>16952.435000000001</v>
      </c>
      <c r="I130" s="103">
        <f>'Input Ov. Op-AD'!I111</f>
        <v>247330.24472772868</v>
      </c>
      <c r="J130" s="103">
        <f>'Input Ov. Op-AD'!J111</f>
        <v>90645.38</v>
      </c>
      <c r="K130" s="103">
        <f>'Input Ov. Op-AD'!K111</f>
        <v>43459.11</v>
      </c>
      <c r="L130" s="103">
        <f>'Input Ov. Op-AD'!L111</f>
        <v>214086.59585580238</v>
      </c>
      <c r="M130" s="103">
        <f>'Input Ov. Op-AD'!M111</f>
        <v>703</v>
      </c>
      <c r="N130" s="85"/>
      <c r="O130" s="103">
        <f>'Input Ov. Op-AD'!O111</f>
        <v>58547</v>
      </c>
      <c r="P130" s="85"/>
    </row>
    <row r="131" spans="2:16" s="82" customFormat="1" x14ac:dyDescent="0.2">
      <c r="F131" s="85"/>
      <c r="G131" s="85"/>
      <c r="H131" s="85"/>
      <c r="I131" s="85"/>
      <c r="J131" s="85"/>
      <c r="K131" s="85"/>
      <c r="L131" s="85"/>
      <c r="M131" s="85"/>
      <c r="N131" s="85"/>
      <c r="O131" s="85"/>
      <c r="P131" s="85"/>
    </row>
    <row r="132" spans="2:16" s="82" customFormat="1" x14ac:dyDescent="0.2">
      <c r="B132" s="87" t="s">
        <v>113</v>
      </c>
      <c r="F132" s="85"/>
      <c r="G132" s="85"/>
      <c r="H132" s="85"/>
      <c r="I132" s="85"/>
      <c r="J132" s="85"/>
      <c r="K132" s="85"/>
      <c r="L132" s="85"/>
      <c r="M132" s="85"/>
      <c r="N132" s="85"/>
      <c r="O132" s="85"/>
      <c r="P132" s="85"/>
    </row>
    <row r="133" spans="2:16" s="82" customFormat="1" x14ac:dyDescent="0.2">
      <c r="B133" s="82" t="s">
        <v>114</v>
      </c>
      <c r="D133" s="82" t="s">
        <v>178</v>
      </c>
      <c r="F133" s="102">
        <f>SUM(H133:M133,O133)</f>
        <v>8652.401909542381</v>
      </c>
      <c r="G133" s="85"/>
      <c r="H133" s="103">
        <f>'Input Ov. Op-AD'!H152</f>
        <v>0</v>
      </c>
      <c r="I133" s="103">
        <f>'Input Ov. Op-AD'!I152</f>
        <v>0</v>
      </c>
      <c r="J133" s="103">
        <f>'Input Ov. Op-AD'!J152</f>
        <v>7873.2519095423804</v>
      </c>
      <c r="K133" s="103">
        <f>'Input Ov. Op-AD'!K152</f>
        <v>779.15</v>
      </c>
      <c r="L133" s="103">
        <f>'Input Ov. Op-AD'!L152</f>
        <v>0</v>
      </c>
      <c r="M133" s="103">
        <f>'Input Ov. Op-AD'!M152</f>
        <v>0</v>
      </c>
      <c r="N133" s="85"/>
      <c r="O133" s="103">
        <f>'Input Ov. Op-AD'!O152</f>
        <v>0</v>
      </c>
      <c r="P133" s="85"/>
    </row>
    <row r="134" spans="2:16" s="82" customFormat="1" x14ac:dyDescent="0.2">
      <c r="F134" s="85"/>
      <c r="G134" s="85"/>
      <c r="H134" s="85"/>
      <c r="I134" s="85"/>
      <c r="J134" s="85"/>
      <c r="K134" s="85"/>
      <c r="L134" s="85"/>
      <c r="M134" s="85"/>
      <c r="N134" s="85"/>
      <c r="O134" s="85"/>
      <c r="P134" s="85"/>
    </row>
    <row r="135" spans="2:16" s="85" customFormat="1" x14ac:dyDescent="0.2">
      <c r="B135" s="87" t="s">
        <v>322</v>
      </c>
    </row>
    <row r="136" spans="2:16" s="85" customFormat="1" x14ac:dyDescent="0.2">
      <c r="B136" s="85" t="s">
        <v>321</v>
      </c>
      <c r="D136" s="133" t="s">
        <v>178</v>
      </c>
      <c r="F136" s="102">
        <f>SUM(H136:M136,O136)</f>
        <v>752844.9910108411</v>
      </c>
      <c r="H136" s="103">
        <f>'Input corr. maatwerk'!H189</f>
        <v>0</v>
      </c>
      <c r="I136" s="103">
        <f>'Input corr. maatwerk'!I189</f>
        <v>112372.9</v>
      </c>
      <c r="J136" s="103">
        <f>'Input corr. maatwerk'!J189</f>
        <v>343866.35</v>
      </c>
      <c r="K136" s="103">
        <f>'Input corr. maatwerk'!K189</f>
        <v>34075.600000000006</v>
      </c>
      <c r="L136" s="103">
        <f>'Input corr. maatwerk'!L189</f>
        <v>167020.55546625002</v>
      </c>
      <c r="M136" s="103">
        <f>'Input corr. maatwerk'!M189</f>
        <v>34981.160000000003</v>
      </c>
      <c r="O136" s="103">
        <f>'Input corr. maatwerk'!O189</f>
        <v>60528.425544591089</v>
      </c>
    </row>
    <row r="137" spans="2:16" s="133" customFormat="1" x14ac:dyDescent="0.2">
      <c r="F137" s="85"/>
      <c r="G137" s="85"/>
      <c r="H137" s="85"/>
      <c r="I137" s="85"/>
      <c r="J137" s="85"/>
      <c r="K137" s="85"/>
      <c r="L137" s="85"/>
      <c r="M137" s="85"/>
      <c r="N137" s="85"/>
      <c r="O137" s="85"/>
      <c r="P137" s="85"/>
    </row>
    <row r="138" spans="2:16" s="82" customFormat="1" ht="15" x14ac:dyDescent="0.25">
      <c r="B138" s="89" t="s">
        <v>238</v>
      </c>
      <c r="F138" s="85"/>
      <c r="G138" s="85"/>
      <c r="H138" s="85"/>
      <c r="I138" s="85"/>
      <c r="J138" s="85"/>
      <c r="K138" s="85"/>
      <c r="L138" s="85"/>
      <c r="M138" s="85"/>
      <c r="N138" s="85"/>
      <c r="O138" s="85"/>
      <c r="P138" s="85"/>
    </row>
    <row r="139" spans="2:16" s="82" customFormat="1" x14ac:dyDescent="0.2">
      <c r="B139" s="87" t="s">
        <v>81</v>
      </c>
      <c r="N139" s="85"/>
      <c r="P139" s="85"/>
    </row>
    <row r="140" spans="2:16" s="82" customFormat="1" x14ac:dyDescent="0.2">
      <c r="B140" s="82" t="s">
        <v>82</v>
      </c>
      <c r="D140" s="82" t="s">
        <v>178</v>
      </c>
      <c r="F140" s="102">
        <f>SUM(H140:M140,O140)</f>
        <v>80968697.471922368</v>
      </c>
      <c r="G140" s="85"/>
      <c r="H140" s="104">
        <f t="shared" ref="H140:M140" si="23">H111-(H123-H124+H127+H130+H133+H136)</f>
        <v>2331439.9548490355</v>
      </c>
      <c r="I140" s="104">
        <f t="shared" si="23"/>
        <v>9811564.4899725802</v>
      </c>
      <c r="J140" s="104">
        <f t="shared" si="23"/>
        <v>41246438.662818953</v>
      </c>
      <c r="K140" s="104">
        <f t="shared" si="23"/>
        <v>1125370.06</v>
      </c>
      <c r="L140" s="104">
        <f t="shared" si="23"/>
        <v>23861823.28629199</v>
      </c>
      <c r="M140" s="104">
        <f t="shared" si="23"/>
        <v>788155.62903550325</v>
      </c>
      <c r="N140" s="85"/>
      <c r="O140" s="104">
        <f>O111-(O123-O124+O127+O130+O133+O136)</f>
        <v>1803905.3889543093</v>
      </c>
      <c r="P140" s="85"/>
    </row>
    <row r="141" spans="2:16" s="82" customFormat="1" x14ac:dyDescent="0.2">
      <c r="B141" s="82" t="s">
        <v>89</v>
      </c>
      <c r="D141" s="82" t="s">
        <v>178</v>
      </c>
      <c r="F141" s="102">
        <f t="shared" ref="F141:F142" si="24">SUM(H141:M141,O141)</f>
        <v>152888.5624012349</v>
      </c>
      <c r="G141" s="85"/>
      <c r="H141" s="76">
        <f t="shared" ref="H141:M142" si="25">H112</f>
        <v>6379</v>
      </c>
      <c r="I141" s="76">
        <f t="shared" si="25"/>
        <v>13490.814479915811</v>
      </c>
      <c r="J141" s="76">
        <f t="shared" si="25"/>
        <v>130603.19638106899</v>
      </c>
      <c r="K141" s="76">
        <f t="shared" si="25"/>
        <v>0</v>
      </c>
      <c r="L141" s="76">
        <f t="shared" si="25"/>
        <v>0</v>
      </c>
      <c r="M141" s="76">
        <f t="shared" si="25"/>
        <v>2415.5515402501101</v>
      </c>
      <c r="N141" s="85"/>
      <c r="O141" s="76">
        <f>O112</f>
        <v>0</v>
      </c>
      <c r="P141" s="85"/>
    </row>
    <row r="142" spans="2:16" s="82" customFormat="1" x14ac:dyDescent="0.2">
      <c r="B142" s="82" t="s">
        <v>83</v>
      </c>
      <c r="D142" s="82" t="s">
        <v>178</v>
      </c>
      <c r="F142" s="102">
        <f t="shared" si="24"/>
        <v>80153.53</v>
      </c>
      <c r="G142" s="85"/>
      <c r="H142" s="76">
        <f t="shared" si="25"/>
        <v>0</v>
      </c>
      <c r="I142" s="76">
        <f t="shared" si="25"/>
        <v>0</v>
      </c>
      <c r="J142" s="76">
        <f t="shared" si="25"/>
        <v>0</v>
      </c>
      <c r="K142" s="76">
        <f t="shared" si="25"/>
        <v>80153.53</v>
      </c>
      <c r="L142" s="76">
        <f t="shared" si="25"/>
        <v>0</v>
      </c>
      <c r="M142" s="76">
        <f t="shared" si="25"/>
        <v>0</v>
      </c>
      <c r="N142" s="85"/>
      <c r="O142" s="76">
        <f>O113</f>
        <v>0</v>
      </c>
    </row>
    <row r="143" spans="2:16" s="82" customFormat="1" x14ac:dyDescent="0.2">
      <c r="F143" s="85"/>
      <c r="G143" s="85"/>
      <c r="H143" s="85"/>
      <c r="I143" s="85"/>
      <c r="J143" s="85"/>
      <c r="K143" s="85"/>
      <c r="L143" s="85"/>
      <c r="M143" s="85"/>
      <c r="N143" s="85"/>
      <c r="O143" s="85"/>
      <c r="P143" s="85"/>
    </row>
    <row r="144" spans="2:16" s="82" customFormat="1" x14ac:dyDescent="0.2">
      <c r="B144" s="87" t="s">
        <v>84</v>
      </c>
      <c r="F144" s="85"/>
      <c r="G144" s="85"/>
      <c r="H144" s="85"/>
      <c r="I144" s="85"/>
      <c r="J144" s="85"/>
      <c r="K144" s="85"/>
      <c r="L144" s="85"/>
      <c r="M144" s="85"/>
      <c r="N144" s="85"/>
      <c r="O144" s="85"/>
      <c r="P144" s="85"/>
    </row>
    <row r="145" spans="2:17" s="82" customFormat="1" x14ac:dyDescent="0.2">
      <c r="B145" s="82" t="s">
        <v>85</v>
      </c>
      <c r="D145" s="82" t="s">
        <v>178</v>
      </c>
      <c r="F145" s="102">
        <f>SUM(H145:M145,O145)</f>
        <v>11536.9110172648</v>
      </c>
      <c r="G145" s="85"/>
      <c r="H145" s="76">
        <f t="shared" ref="H145:M147" si="26">H116</f>
        <v>0</v>
      </c>
      <c r="I145" s="76">
        <f t="shared" si="26"/>
        <v>0</v>
      </c>
      <c r="J145" s="76">
        <f t="shared" si="26"/>
        <v>11536.9110172648</v>
      </c>
      <c r="K145" s="76">
        <f t="shared" si="26"/>
        <v>0</v>
      </c>
      <c r="L145" s="76">
        <f t="shared" si="26"/>
        <v>0</v>
      </c>
      <c r="M145" s="76">
        <f t="shared" si="26"/>
        <v>0</v>
      </c>
      <c r="N145" s="85"/>
      <c r="O145" s="76">
        <f>O116</f>
        <v>0</v>
      </c>
    </row>
    <row r="146" spans="2:17" s="82" customFormat="1" x14ac:dyDescent="0.2">
      <c r="B146" s="133" t="s">
        <v>86</v>
      </c>
      <c r="D146" s="82" t="s">
        <v>178</v>
      </c>
      <c r="F146" s="102">
        <f t="shared" ref="F146:F148" si="27">SUM(H146:M146,O146)</f>
        <v>157642.75666022429</v>
      </c>
      <c r="G146" s="85"/>
      <c r="H146" s="76">
        <f t="shared" si="26"/>
        <v>565.20000000000005</v>
      </c>
      <c r="I146" s="76">
        <f t="shared" si="26"/>
        <v>38713.33951473864</v>
      </c>
      <c r="J146" s="76">
        <f t="shared" si="26"/>
        <v>0</v>
      </c>
      <c r="K146" s="76">
        <f t="shared" si="26"/>
        <v>19184.189999999999</v>
      </c>
      <c r="L146" s="76">
        <f t="shared" si="26"/>
        <v>99180.027145485656</v>
      </c>
      <c r="M146" s="76">
        <f t="shared" si="26"/>
        <v>0</v>
      </c>
      <c r="N146" s="85"/>
      <c r="O146" s="76">
        <f>O117</f>
        <v>0</v>
      </c>
    </row>
    <row r="147" spans="2:17" s="133" customFormat="1" x14ac:dyDescent="0.2">
      <c r="B147" s="133" t="s">
        <v>87</v>
      </c>
      <c r="D147" s="133" t="s">
        <v>178</v>
      </c>
      <c r="F147" s="102">
        <f t="shared" si="27"/>
        <v>63054.108300784661</v>
      </c>
      <c r="G147" s="85"/>
      <c r="H147" s="76">
        <f t="shared" si="26"/>
        <v>0</v>
      </c>
      <c r="I147" s="76">
        <f t="shared" si="26"/>
        <v>4091.7669436737283</v>
      </c>
      <c r="J147" s="76">
        <f t="shared" si="26"/>
        <v>32767.411164128</v>
      </c>
      <c r="K147" s="76">
        <f t="shared" si="26"/>
        <v>556.98</v>
      </c>
      <c r="L147" s="76">
        <f t="shared" si="26"/>
        <v>25637.950192982931</v>
      </c>
      <c r="M147" s="76">
        <f t="shared" si="26"/>
        <v>0</v>
      </c>
      <c r="N147" s="85"/>
      <c r="O147" s="76">
        <f>O118</f>
        <v>0</v>
      </c>
    </row>
    <row r="148" spans="2:17" s="82" customFormat="1" x14ac:dyDescent="0.2">
      <c r="B148" s="82" t="s">
        <v>88</v>
      </c>
      <c r="D148" s="82" t="s">
        <v>178</v>
      </c>
      <c r="F148" s="102">
        <f t="shared" si="27"/>
        <v>3251537.8175324099</v>
      </c>
      <c r="G148" s="85"/>
      <c r="H148" s="76">
        <f t="shared" ref="H148:M148" si="28">H119</f>
        <v>0</v>
      </c>
      <c r="I148" s="76">
        <f t="shared" si="28"/>
        <v>94839.930507085926</v>
      </c>
      <c r="J148" s="76">
        <f t="shared" si="28"/>
        <v>2885314.5358734182</v>
      </c>
      <c r="K148" s="76">
        <f t="shared" si="28"/>
        <v>5646.99</v>
      </c>
      <c r="L148" s="76">
        <f t="shared" si="28"/>
        <v>263687.52255359408</v>
      </c>
      <c r="M148" s="76">
        <f t="shared" si="28"/>
        <v>2048.8385983119942</v>
      </c>
      <c r="N148" s="85"/>
      <c r="O148" s="76">
        <f>O119</f>
        <v>0</v>
      </c>
    </row>
    <row r="149" spans="2:17" s="82" customFormat="1" x14ac:dyDescent="0.2"/>
    <row r="150" spans="2:17" s="82" customFormat="1" x14ac:dyDescent="0.2">
      <c r="B150" s="87" t="s">
        <v>236</v>
      </c>
    </row>
    <row r="151" spans="2:17" s="82" customFormat="1" x14ac:dyDescent="0.2">
      <c r="B151" s="90" t="s">
        <v>242</v>
      </c>
      <c r="D151" s="82" t="s">
        <v>178</v>
      </c>
      <c r="F151" s="102">
        <f>SUM(H151:M151)</f>
        <v>84685511.157834291</v>
      </c>
      <c r="H151" s="94">
        <f>SUM(H140:H142,H145:H148)</f>
        <v>2338384.1548490357</v>
      </c>
      <c r="I151" s="94">
        <f t="shared" ref="I151:M151" si="29">SUM(I140:I142,I145:I148)</f>
        <v>9962700.3414179944</v>
      </c>
      <c r="J151" s="94">
        <f t="shared" si="29"/>
        <v>44306660.717254832</v>
      </c>
      <c r="K151" s="94">
        <f t="shared" si="29"/>
        <v>1230911.75</v>
      </c>
      <c r="L151" s="39">
        <f>SUM(L140:L142,L145:L148)+SUM(O140:O142,O145:O148)</f>
        <v>26054234.175138362</v>
      </c>
      <c r="M151" s="94">
        <f t="shared" si="29"/>
        <v>792620.01917406532</v>
      </c>
      <c r="O151" s="3"/>
      <c r="Q151" s="161" t="s">
        <v>792</v>
      </c>
    </row>
    <row r="152" spans="2:17" s="82" customFormat="1" x14ac:dyDescent="0.2"/>
    <row r="153" spans="2:17" s="125" customFormat="1" x14ac:dyDescent="0.2">
      <c r="B153" s="125" t="s">
        <v>251</v>
      </c>
    </row>
    <row r="154" spans="2:17" s="82" customFormat="1" x14ac:dyDescent="0.2"/>
    <row r="155" spans="2:17" s="82" customFormat="1" ht="15" x14ac:dyDescent="0.25">
      <c r="B155" s="89" t="s">
        <v>220</v>
      </c>
    </row>
    <row r="156" spans="2:17" s="82" customFormat="1" x14ac:dyDescent="0.2">
      <c r="B156" s="87" t="s">
        <v>214</v>
      </c>
    </row>
    <row r="157" spans="2:17" s="82" customFormat="1" x14ac:dyDescent="0.2">
      <c r="B157" s="87" t="s">
        <v>81</v>
      </c>
    </row>
    <row r="158" spans="2:17" s="82" customFormat="1" x14ac:dyDescent="0.2">
      <c r="B158" s="82" t="s">
        <v>82</v>
      </c>
      <c r="D158" s="82" t="s">
        <v>147</v>
      </c>
      <c r="F158" s="102">
        <f>SUM(H158:M158,O158)</f>
        <v>100525097.72667406</v>
      </c>
      <c r="G158" s="85"/>
      <c r="H158" s="103">
        <f>'Input OPEX-AD'!H60</f>
        <v>2137888</v>
      </c>
      <c r="I158" s="103">
        <f>'Input OPEX-AD'!I60</f>
        <v>18384208.32148838</v>
      </c>
      <c r="J158" s="103">
        <f>'Input OPEX-AD'!J60</f>
        <v>47822057.456822395</v>
      </c>
      <c r="K158" s="103">
        <f>'Input OPEX-AD'!K60</f>
        <v>1505649.33</v>
      </c>
      <c r="L158" s="103">
        <f>'Input OPEX-AD'!L60</f>
        <v>27168907.420246836</v>
      </c>
      <c r="M158" s="103">
        <f>'Input OPEX-AD'!M60</f>
        <v>1278654.516639713</v>
      </c>
      <c r="N158" s="85"/>
      <c r="O158" s="103">
        <f>'Input OPEX-AD'!O60</f>
        <v>2227732.6814767448</v>
      </c>
      <c r="P158" s="85"/>
    </row>
    <row r="159" spans="2:17" s="82" customFormat="1" x14ac:dyDescent="0.2">
      <c r="B159" s="82" t="s">
        <v>89</v>
      </c>
      <c r="D159" s="82" t="s">
        <v>147</v>
      </c>
      <c r="F159" s="102">
        <f t="shared" ref="F159:F160" si="30">SUM(H159:M159,O159)</f>
        <v>102781.76425671575</v>
      </c>
      <c r="G159" s="85"/>
      <c r="H159" s="103">
        <f>'Input OPEX-AD'!H61</f>
        <v>4156</v>
      </c>
      <c r="I159" s="103">
        <f>'Input OPEX-AD'!I61</f>
        <v>11016.87719385218</v>
      </c>
      <c r="J159" s="103">
        <f>'Input OPEX-AD'!J61</f>
        <v>85797.642182882802</v>
      </c>
      <c r="K159" s="103">
        <f>'Input OPEX-AD'!K61</f>
        <v>0</v>
      </c>
      <c r="L159" s="103">
        <f>'Input OPEX-AD'!L61</f>
        <v>0</v>
      </c>
      <c r="M159" s="103">
        <f>'Input OPEX-AD'!M61</f>
        <v>1811.244879980758</v>
      </c>
      <c r="N159" s="85"/>
      <c r="O159" s="103">
        <f>'Input OPEX-AD'!O61</f>
        <v>0</v>
      </c>
      <c r="P159" s="85"/>
    </row>
    <row r="160" spans="2:17" s="82" customFormat="1" x14ac:dyDescent="0.2">
      <c r="B160" s="82" t="s">
        <v>83</v>
      </c>
      <c r="D160" s="82" t="s">
        <v>147</v>
      </c>
      <c r="F160" s="102">
        <f t="shared" si="30"/>
        <v>112972.15</v>
      </c>
      <c r="G160" s="85"/>
      <c r="H160" s="103">
        <f>'Input OPEX-AD'!H62</f>
        <v>0</v>
      </c>
      <c r="I160" s="103">
        <f>'Input OPEX-AD'!I62</f>
        <v>0</v>
      </c>
      <c r="J160" s="103">
        <f>'Input OPEX-AD'!J62</f>
        <v>0</v>
      </c>
      <c r="K160" s="103">
        <f>'Input OPEX-AD'!K62</f>
        <v>112972.15</v>
      </c>
      <c r="L160" s="103">
        <f>'Input OPEX-AD'!L62</f>
        <v>0</v>
      </c>
      <c r="M160" s="103">
        <f>'Input OPEX-AD'!M62</f>
        <v>0</v>
      </c>
      <c r="N160" s="85"/>
      <c r="O160" s="103">
        <f>'Input OPEX-AD'!O62</f>
        <v>0</v>
      </c>
      <c r="P160" s="85"/>
    </row>
    <row r="161" spans="2:18" s="82" customFormat="1" x14ac:dyDescent="0.2">
      <c r="F161" s="85"/>
      <c r="G161" s="85"/>
      <c r="H161" s="85"/>
      <c r="I161" s="85"/>
      <c r="J161" s="85"/>
      <c r="K161" s="85"/>
      <c r="L161" s="85"/>
      <c r="M161" s="85"/>
      <c r="N161" s="85"/>
      <c r="O161" s="85"/>
      <c r="P161" s="85"/>
      <c r="Q161" s="85"/>
      <c r="R161" s="85"/>
    </row>
    <row r="162" spans="2:18" s="82" customFormat="1" x14ac:dyDescent="0.2">
      <c r="B162" s="87" t="s">
        <v>84</v>
      </c>
      <c r="F162" s="85"/>
      <c r="G162" s="85"/>
      <c r="H162" s="85"/>
      <c r="I162" s="85"/>
      <c r="J162" s="85"/>
      <c r="K162" s="85"/>
      <c r="L162" s="85"/>
      <c r="M162" s="85"/>
      <c r="N162" s="85"/>
      <c r="O162" s="85"/>
      <c r="P162" s="85"/>
      <c r="Q162" s="85"/>
      <c r="R162" s="85"/>
    </row>
    <row r="163" spans="2:18" s="82" customFormat="1" x14ac:dyDescent="0.2">
      <c r="B163" s="82" t="s">
        <v>85</v>
      </c>
      <c r="D163" s="82" t="s">
        <v>147</v>
      </c>
      <c r="F163" s="102">
        <f>SUM(H163:M163,O163)</f>
        <v>6319.3378432527497</v>
      </c>
      <c r="G163" s="85"/>
      <c r="H163" s="103">
        <f>'Input OPEX-AD'!H65</f>
        <v>0</v>
      </c>
      <c r="I163" s="103">
        <f>'Input OPEX-AD'!I65</f>
        <v>0</v>
      </c>
      <c r="J163" s="103">
        <f>'Input OPEX-AD'!J65</f>
        <v>6319.3378432527497</v>
      </c>
      <c r="K163" s="103">
        <f>'Input OPEX-AD'!K65</f>
        <v>0</v>
      </c>
      <c r="L163" s="103">
        <f>'Input OPEX-AD'!L65</f>
        <v>0</v>
      </c>
      <c r="M163" s="103">
        <f>'Input OPEX-AD'!M65</f>
        <v>0</v>
      </c>
      <c r="N163" s="85"/>
      <c r="O163" s="103">
        <f>'Input OPEX-AD'!O65</f>
        <v>0</v>
      </c>
      <c r="P163" s="85"/>
    </row>
    <row r="164" spans="2:18" s="82" customFormat="1" x14ac:dyDescent="0.2">
      <c r="B164" s="133" t="s">
        <v>86</v>
      </c>
      <c r="D164" s="82" t="s">
        <v>147</v>
      </c>
      <c r="F164" s="102">
        <f t="shared" ref="F164:F166" si="31">SUM(H164:M164,O164)</f>
        <v>167642.20102204542</v>
      </c>
      <c r="G164" s="85"/>
      <c r="H164" s="103">
        <f>'Input OPEX-AD'!H66</f>
        <v>2477</v>
      </c>
      <c r="I164" s="103">
        <f>'Input OPEX-AD'!I66</f>
        <v>119452.25415154699</v>
      </c>
      <c r="J164" s="103">
        <f>'Input OPEX-AD'!J66</f>
        <v>0</v>
      </c>
      <c r="K164" s="103">
        <f>'Input OPEX-AD'!K66</f>
        <v>10940.96</v>
      </c>
      <c r="L164" s="103">
        <f>'Input OPEX-AD'!L66</f>
        <v>34771.986870498418</v>
      </c>
      <c r="M164" s="103">
        <f>'Input OPEX-AD'!M66</f>
        <v>0</v>
      </c>
      <c r="N164" s="85"/>
      <c r="O164" s="103">
        <f>'Input OPEX-AD'!O66</f>
        <v>0</v>
      </c>
      <c r="P164" s="85"/>
    </row>
    <row r="165" spans="2:18" s="133" customFormat="1" x14ac:dyDescent="0.2">
      <c r="B165" s="133" t="s">
        <v>87</v>
      </c>
      <c r="D165" s="133" t="s">
        <v>147</v>
      </c>
      <c r="F165" s="102">
        <f t="shared" si="31"/>
        <v>89795.504603564012</v>
      </c>
      <c r="G165" s="85"/>
      <c r="H165" s="103">
        <f>'Input OPEX-AD'!H67</f>
        <v>215</v>
      </c>
      <c r="I165" s="103">
        <f>'Input OPEX-AD'!I67</f>
        <v>31941.275448922501</v>
      </c>
      <c r="J165" s="103">
        <f>'Input OPEX-AD'!J67</f>
        <v>40852.865115455003</v>
      </c>
      <c r="K165" s="103">
        <f>'Input OPEX-AD'!K67</f>
        <v>139.69</v>
      </c>
      <c r="L165" s="103">
        <f>'Input OPEX-AD'!L67</f>
        <v>16646.674039186506</v>
      </c>
      <c r="M165" s="103">
        <f>'Input OPEX-AD'!M67</f>
        <v>0</v>
      </c>
      <c r="N165" s="85"/>
      <c r="O165" s="103">
        <f>'Input OPEX-AD'!O67</f>
        <v>0</v>
      </c>
      <c r="P165" s="85"/>
    </row>
    <row r="166" spans="2:18" s="82" customFormat="1" x14ac:dyDescent="0.2">
      <c r="B166" s="82" t="s">
        <v>88</v>
      </c>
      <c r="D166" s="82" t="s">
        <v>147</v>
      </c>
      <c r="F166" s="102">
        <f t="shared" si="31"/>
        <v>1946848.6357760984</v>
      </c>
      <c r="G166" s="85"/>
      <c r="H166" s="103">
        <f>'Input OPEX-AD'!H68</f>
        <v>0</v>
      </c>
      <c r="I166" s="103">
        <f>'Input OPEX-AD'!I68</f>
        <v>81377.49142114725</v>
      </c>
      <c r="J166" s="103">
        <f>'Input OPEX-AD'!J68</f>
        <v>1664256.0674869888</v>
      </c>
      <c r="K166" s="103">
        <f>'Input OPEX-AD'!K68</f>
        <v>5067.3899999999994</v>
      </c>
      <c r="L166" s="103">
        <f>'Input OPEX-AD'!L68</f>
        <v>196147.68686796227</v>
      </c>
      <c r="M166" s="103">
        <f>'Input OPEX-AD'!M68</f>
        <v>0</v>
      </c>
      <c r="N166" s="85"/>
      <c r="O166" s="103">
        <f>'Input OPEX-AD'!O68</f>
        <v>0</v>
      </c>
      <c r="P166" s="85"/>
    </row>
    <row r="167" spans="2:18" s="82" customFormat="1" x14ac:dyDescent="0.2">
      <c r="F167" s="85"/>
      <c r="G167" s="85"/>
      <c r="H167" s="85"/>
      <c r="I167" s="85"/>
      <c r="J167" s="85"/>
      <c r="K167" s="85"/>
      <c r="L167" s="85"/>
      <c r="M167" s="85"/>
      <c r="N167" s="85"/>
      <c r="O167" s="85"/>
      <c r="P167" s="85"/>
    </row>
    <row r="168" spans="2:18" s="82" customFormat="1" x14ac:dyDescent="0.2">
      <c r="B168" s="87" t="s">
        <v>151</v>
      </c>
      <c r="F168" s="85"/>
      <c r="G168" s="85"/>
      <c r="H168" s="85"/>
      <c r="I168" s="85"/>
      <c r="J168" s="85"/>
      <c r="K168" s="85"/>
      <c r="L168" s="85"/>
      <c r="M168" s="85"/>
      <c r="N168" s="85"/>
      <c r="O168" s="85"/>
      <c r="P168" s="85"/>
    </row>
    <row r="169" spans="2:18" s="82" customFormat="1" x14ac:dyDescent="0.2">
      <c r="B169" s="87" t="s">
        <v>103</v>
      </c>
      <c r="F169" s="85"/>
      <c r="G169" s="85"/>
      <c r="H169" s="85"/>
      <c r="I169" s="85"/>
      <c r="J169" s="85"/>
      <c r="K169" s="85"/>
      <c r="L169" s="85"/>
      <c r="M169" s="85"/>
      <c r="N169" s="85"/>
      <c r="O169" s="85"/>
      <c r="P169" s="85"/>
    </row>
    <row r="170" spans="2:18" s="82" customFormat="1" x14ac:dyDescent="0.2">
      <c r="B170" s="82" t="s">
        <v>102</v>
      </c>
      <c r="D170" s="82" t="s">
        <v>147</v>
      </c>
      <c r="F170" s="102">
        <f>SUM(H170:M170,O170)</f>
        <v>11715291.59658297</v>
      </c>
      <c r="G170" s="85"/>
      <c r="H170" s="103">
        <f>'Input Ov. Op-AD'!H179</f>
        <v>164972</v>
      </c>
      <c r="I170" s="103">
        <f>'Input Ov. Op-AD'!I179</f>
        <v>3807879.9553087559</v>
      </c>
      <c r="J170" s="103">
        <f>'Input Ov. Op-AD'!J179</f>
        <v>4274798.4799999995</v>
      </c>
      <c r="K170" s="103">
        <f>'Input Ov. Op-AD'!K179</f>
        <v>185765.04</v>
      </c>
      <c r="L170" s="103">
        <f>'Input Ov. Op-AD'!L179</f>
        <v>2555368.6868152726</v>
      </c>
      <c r="M170" s="103">
        <f>'Input Ov. Op-AD'!M179</f>
        <v>435593.444458941</v>
      </c>
      <c r="N170" s="85"/>
      <c r="O170" s="103">
        <f>'Input Ov. Op-AD'!O179</f>
        <v>290913.99</v>
      </c>
      <c r="P170" s="85"/>
    </row>
    <row r="171" spans="2:18" s="82" customFormat="1" x14ac:dyDescent="0.2">
      <c r="B171" s="82" t="s">
        <v>137</v>
      </c>
      <c r="D171" s="82" t="s">
        <v>147</v>
      </c>
      <c r="F171" s="102">
        <f t="shared" ref="F171" si="32">SUM(H171:M171,O171)</f>
        <v>633131.59548416315</v>
      </c>
      <c r="G171" s="85"/>
      <c r="H171" s="103">
        <f>'Input Ov. Op-AD'!H171</f>
        <v>45304</v>
      </c>
      <c r="I171" s="103">
        <f>'Input Ov. Op-AD'!I171</f>
        <v>207784.70069415501</v>
      </c>
      <c r="J171" s="103">
        <f>'Input Ov. Op-AD'!J171</f>
        <v>56348.1</v>
      </c>
      <c r="K171" s="103">
        <f>'Input Ov. Op-AD'!K171</f>
        <v>49663.040000000001</v>
      </c>
      <c r="L171" s="103">
        <f>'Input Ov. Op-AD'!L171</f>
        <v>225774.46479000812</v>
      </c>
      <c r="M171" s="103">
        <f>'Input Ov. Op-AD'!M171</f>
        <v>3267.68</v>
      </c>
      <c r="N171" s="85"/>
      <c r="O171" s="103">
        <f>'Input Ov. Op-AD'!O171</f>
        <v>44989.61</v>
      </c>
      <c r="P171" s="85"/>
    </row>
    <row r="172" spans="2:18" s="82" customFormat="1" x14ac:dyDescent="0.2">
      <c r="F172" s="85"/>
      <c r="G172" s="85"/>
      <c r="H172" s="85"/>
      <c r="I172" s="85"/>
      <c r="J172" s="85"/>
      <c r="K172" s="85"/>
      <c r="L172" s="85"/>
      <c r="M172" s="85"/>
      <c r="N172" s="85"/>
      <c r="O172" s="85"/>
      <c r="P172" s="85"/>
    </row>
    <row r="173" spans="2:18" s="82" customFormat="1" x14ac:dyDescent="0.2">
      <c r="B173" s="87" t="s">
        <v>105</v>
      </c>
      <c r="F173" s="85"/>
      <c r="G173" s="85"/>
      <c r="H173" s="85"/>
      <c r="I173" s="85"/>
      <c r="J173" s="85"/>
      <c r="K173" s="85"/>
      <c r="L173" s="85"/>
      <c r="M173" s="85"/>
      <c r="N173" s="85"/>
      <c r="O173" s="85"/>
      <c r="P173" s="85"/>
    </row>
    <row r="174" spans="2:18" s="82" customFormat="1" x14ac:dyDescent="0.2">
      <c r="B174" s="82" t="s">
        <v>102</v>
      </c>
      <c r="D174" s="82" t="s">
        <v>147</v>
      </c>
      <c r="F174" s="102">
        <f>SUM(H174:M174,O174)</f>
        <v>2019809.9835040276</v>
      </c>
      <c r="G174" s="85"/>
      <c r="H174" s="103">
        <f>'Input Ov. Op-AD'!H193</f>
        <v>31878</v>
      </c>
      <c r="I174" s="103">
        <f>'Input Ov. Op-AD'!I193</f>
        <v>833955.64</v>
      </c>
      <c r="J174" s="103">
        <f>'Input Ov. Op-AD'!J193</f>
        <v>1026538.08</v>
      </c>
      <c r="K174" s="103">
        <f>'Input Ov. Op-AD'!K193</f>
        <v>20037.698514560299</v>
      </c>
      <c r="L174" s="103">
        <f>'Input Ov. Op-AD'!L193</f>
        <v>15942.288712021695</v>
      </c>
      <c r="M174" s="103">
        <f>'Input Ov. Op-AD'!M193</f>
        <v>1946.2755676694039</v>
      </c>
      <c r="N174" s="85"/>
      <c r="O174" s="103">
        <f>'Input Ov. Op-AD'!O193</f>
        <v>89512.000709776199</v>
      </c>
      <c r="P174" s="85"/>
    </row>
    <row r="175" spans="2:18" s="82" customFormat="1" x14ac:dyDescent="0.2">
      <c r="F175" s="85"/>
      <c r="G175" s="85"/>
      <c r="H175" s="85"/>
      <c r="I175" s="85"/>
      <c r="J175" s="85"/>
      <c r="K175" s="85"/>
      <c r="L175" s="85"/>
      <c r="M175" s="85"/>
      <c r="N175" s="85"/>
      <c r="O175" s="85"/>
      <c r="P175" s="85"/>
    </row>
    <row r="176" spans="2:18" s="82" customFormat="1" x14ac:dyDescent="0.2">
      <c r="B176" s="87" t="s">
        <v>94</v>
      </c>
      <c r="F176" s="85"/>
      <c r="G176" s="85"/>
      <c r="H176" s="85"/>
      <c r="I176" s="85"/>
      <c r="J176" s="85"/>
      <c r="K176" s="85"/>
      <c r="L176" s="85"/>
      <c r="M176" s="85"/>
      <c r="N176" s="85"/>
      <c r="O176" s="85"/>
      <c r="P176" s="85"/>
    </row>
    <row r="177" spans="2:16" s="82" customFormat="1" x14ac:dyDescent="0.2">
      <c r="B177" s="82" t="s">
        <v>160</v>
      </c>
      <c r="D177" s="82" t="s">
        <v>147</v>
      </c>
      <c r="F177" s="102">
        <f>SUM(H177:M177,O177)</f>
        <v>594752.59548416315</v>
      </c>
      <c r="G177" s="85"/>
      <c r="H177" s="103">
        <f>'Input Ov. Op-AD'!H158</f>
        <v>6925</v>
      </c>
      <c r="I177" s="103">
        <f>'Input Ov. Op-AD'!I158</f>
        <v>207784.70069415501</v>
      </c>
      <c r="J177" s="103">
        <f>'Input Ov. Op-AD'!J158</f>
        <v>56348.1</v>
      </c>
      <c r="K177" s="103">
        <f>'Input Ov. Op-AD'!K158</f>
        <v>49663.040000000001</v>
      </c>
      <c r="L177" s="103">
        <f>'Input Ov. Op-AD'!L158</f>
        <v>225774.46479000812</v>
      </c>
      <c r="M177" s="103">
        <f>'Input Ov. Op-AD'!M158</f>
        <v>3267.68</v>
      </c>
      <c r="N177" s="85"/>
      <c r="O177" s="103">
        <f>'Input Ov. Op-AD'!O158</f>
        <v>44989.61</v>
      </c>
      <c r="P177" s="85"/>
    </row>
    <row r="178" spans="2:16" s="82" customFormat="1" x14ac:dyDescent="0.2">
      <c r="F178" s="85"/>
      <c r="G178" s="85"/>
      <c r="H178" s="85"/>
      <c r="I178" s="85"/>
      <c r="J178" s="85"/>
      <c r="K178" s="85"/>
      <c r="L178" s="85"/>
      <c r="M178" s="85"/>
      <c r="N178" s="85"/>
      <c r="O178" s="85"/>
      <c r="P178" s="85"/>
    </row>
    <row r="179" spans="2:16" s="82" customFormat="1" x14ac:dyDescent="0.2">
      <c r="B179" s="87" t="s">
        <v>113</v>
      </c>
      <c r="F179" s="85"/>
      <c r="G179" s="85"/>
      <c r="H179" s="85"/>
      <c r="I179" s="85"/>
      <c r="J179" s="85"/>
      <c r="K179" s="85"/>
      <c r="L179" s="85"/>
      <c r="M179" s="85"/>
      <c r="N179" s="85"/>
      <c r="O179" s="85"/>
      <c r="P179" s="85"/>
    </row>
    <row r="180" spans="2:16" s="82" customFormat="1" x14ac:dyDescent="0.2">
      <c r="B180" s="82" t="s">
        <v>114</v>
      </c>
      <c r="D180" s="82" t="s">
        <v>147</v>
      </c>
      <c r="F180" s="102">
        <f>SUM(H180:M180,O180)</f>
        <v>6097.4219530870296</v>
      </c>
      <c r="G180" s="85"/>
      <c r="H180" s="103">
        <f>'Input Ov. Op-AD'!H199</f>
        <v>0</v>
      </c>
      <c r="I180" s="103">
        <f>'Input Ov. Op-AD'!I199</f>
        <v>0</v>
      </c>
      <c r="J180" s="103">
        <f>'Input Ov. Op-AD'!J199</f>
        <v>6097.4219530870296</v>
      </c>
      <c r="K180" s="103">
        <f>'Input Ov. Op-AD'!K199</f>
        <v>0</v>
      </c>
      <c r="L180" s="103">
        <f>'Input Ov. Op-AD'!L199</f>
        <v>0</v>
      </c>
      <c r="M180" s="103">
        <f>'Input Ov. Op-AD'!M199</f>
        <v>0</v>
      </c>
      <c r="N180" s="85"/>
      <c r="O180" s="103">
        <f>'Input Ov. Op-AD'!O199</f>
        <v>0</v>
      </c>
      <c r="P180" s="85"/>
    </row>
    <row r="181" spans="2:16" s="82" customFormat="1" x14ac:dyDescent="0.2">
      <c r="F181" s="85"/>
      <c r="G181" s="85"/>
      <c r="H181" s="85"/>
      <c r="I181" s="85"/>
      <c r="J181" s="85"/>
      <c r="K181" s="85"/>
      <c r="L181" s="85"/>
      <c r="M181" s="85"/>
      <c r="N181" s="85"/>
      <c r="O181" s="85"/>
      <c r="P181" s="85"/>
    </row>
    <row r="182" spans="2:16" s="85" customFormat="1" x14ac:dyDescent="0.2">
      <c r="B182" s="87" t="s">
        <v>322</v>
      </c>
    </row>
    <row r="183" spans="2:16" s="85" customFormat="1" x14ac:dyDescent="0.2">
      <c r="B183" s="85" t="s">
        <v>321</v>
      </c>
      <c r="D183" s="133" t="s">
        <v>147</v>
      </c>
      <c r="F183" s="102">
        <f>SUM(H183:M183,O183)</f>
        <v>804028.13099434332</v>
      </c>
      <c r="H183" s="103">
        <f>'Input corr. maatwerk'!H190</f>
        <v>0</v>
      </c>
      <c r="I183" s="103">
        <f>'Input corr. maatwerk'!I190</f>
        <v>116394.82999999999</v>
      </c>
      <c r="J183" s="103">
        <f>'Input corr. maatwerk'!J190</f>
        <v>384366.62</v>
      </c>
      <c r="K183" s="103">
        <f>'Input corr. maatwerk'!K190</f>
        <v>34497.160000000003</v>
      </c>
      <c r="L183" s="103">
        <f>'Input corr. maatwerk'!L190</f>
        <v>168910.408</v>
      </c>
      <c r="M183" s="103">
        <f>'Input corr. maatwerk'!M190</f>
        <v>36006.699999999997</v>
      </c>
      <c r="O183" s="103">
        <f>'Input corr. maatwerk'!O190</f>
        <v>63852.412994343409</v>
      </c>
    </row>
    <row r="184" spans="2:16" s="133" customFormat="1" x14ac:dyDescent="0.2">
      <c r="F184" s="85"/>
      <c r="G184" s="85"/>
      <c r="H184" s="85"/>
      <c r="I184" s="85"/>
      <c r="J184" s="85"/>
      <c r="K184" s="85"/>
      <c r="L184" s="85"/>
      <c r="M184" s="85"/>
      <c r="N184" s="85"/>
      <c r="O184" s="85"/>
      <c r="P184" s="85"/>
    </row>
    <row r="185" spans="2:16" s="82" customFormat="1" ht="15" x14ac:dyDescent="0.25">
      <c r="B185" s="89" t="s">
        <v>238</v>
      </c>
      <c r="F185" s="85"/>
      <c r="G185" s="85"/>
      <c r="H185" s="85"/>
      <c r="I185" s="85"/>
      <c r="J185" s="85"/>
      <c r="K185" s="85"/>
      <c r="L185" s="85"/>
      <c r="M185" s="85"/>
      <c r="N185" s="85"/>
      <c r="O185" s="85"/>
      <c r="P185" s="85"/>
    </row>
    <row r="186" spans="2:16" s="82" customFormat="1" x14ac:dyDescent="0.2">
      <c r="B186" s="87" t="s">
        <v>81</v>
      </c>
      <c r="N186" s="85"/>
      <c r="P186" s="85"/>
    </row>
    <row r="187" spans="2:16" s="82" customFormat="1" x14ac:dyDescent="0.2">
      <c r="B187" s="82" t="s">
        <v>82</v>
      </c>
      <c r="D187" s="82" t="s">
        <v>147</v>
      </c>
      <c r="F187" s="102">
        <f>SUM(H187:M187,O187)</f>
        <v>86018249.593639642</v>
      </c>
      <c r="G187" s="85"/>
      <c r="H187" s="104">
        <f t="shared" ref="H187:M187" si="33">H158-(H170-H171+H174+H177+H180+H183)</f>
        <v>1979417</v>
      </c>
      <c r="I187" s="104">
        <f t="shared" si="33"/>
        <v>13625977.896179624</v>
      </c>
      <c r="J187" s="104">
        <f t="shared" si="33"/>
        <v>42130256.854869306</v>
      </c>
      <c r="K187" s="104">
        <f t="shared" si="33"/>
        <v>1265349.4314854397</v>
      </c>
      <c r="L187" s="104">
        <f t="shared" si="33"/>
        <v>24428686.036719542</v>
      </c>
      <c r="M187" s="104">
        <f t="shared" si="33"/>
        <v>805108.09661310259</v>
      </c>
      <c r="N187" s="85"/>
      <c r="O187" s="104">
        <f>O158-(O170-O171+O174+O177+O180+O183)</f>
        <v>1783454.2777726252</v>
      </c>
      <c r="P187" s="85"/>
    </row>
    <row r="188" spans="2:16" s="82" customFormat="1" x14ac:dyDescent="0.2">
      <c r="B188" s="82" t="s">
        <v>89</v>
      </c>
      <c r="D188" s="82" t="s">
        <v>147</v>
      </c>
      <c r="F188" s="102">
        <f t="shared" ref="F188:F189" si="34">SUM(H188:M188,O188)</f>
        <v>102781.76425671575</v>
      </c>
      <c r="G188" s="85"/>
      <c r="H188" s="76">
        <f t="shared" ref="H188:M189" si="35">H159</f>
        <v>4156</v>
      </c>
      <c r="I188" s="76">
        <f t="shared" si="35"/>
        <v>11016.87719385218</v>
      </c>
      <c r="J188" s="76">
        <f t="shared" si="35"/>
        <v>85797.642182882802</v>
      </c>
      <c r="K188" s="76">
        <f t="shared" si="35"/>
        <v>0</v>
      </c>
      <c r="L188" s="76">
        <f t="shared" si="35"/>
        <v>0</v>
      </c>
      <c r="M188" s="76">
        <f t="shared" si="35"/>
        <v>1811.244879980758</v>
      </c>
      <c r="N188" s="85"/>
      <c r="O188" s="76">
        <f>O159</f>
        <v>0</v>
      </c>
      <c r="P188" s="85"/>
    </row>
    <row r="189" spans="2:16" s="82" customFormat="1" x14ac:dyDescent="0.2">
      <c r="B189" s="82" t="s">
        <v>83</v>
      </c>
      <c r="D189" s="82" t="s">
        <v>147</v>
      </c>
      <c r="F189" s="102">
        <f t="shared" si="34"/>
        <v>112972.15</v>
      </c>
      <c r="G189" s="85"/>
      <c r="H189" s="76">
        <f t="shared" si="35"/>
        <v>0</v>
      </c>
      <c r="I189" s="76">
        <f t="shared" si="35"/>
        <v>0</v>
      </c>
      <c r="J189" s="76">
        <f t="shared" si="35"/>
        <v>0</v>
      </c>
      <c r="K189" s="76">
        <f t="shared" si="35"/>
        <v>112972.15</v>
      </c>
      <c r="L189" s="76">
        <f t="shared" si="35"/>
        <v>0</v>
      </c>
      <c r="M189" s="76">
        <f t="shared" si="35"/>
        <v>0</v>
      </c>
      <c r="N189" s="85"/>
      <c r="O189" s="76">
        <f>O160</f>
        <v>0</v>
      </c>
    </row>
    <row r="190" spans="2:16" s="82" customFormat="1" x14ac:dyDescent="0.2">
      <c r="F190" s="85"/>
      <c r="G190" s="85"/>
      <c r="H190" s="85"/>
      <c r="I190" s="85"/>
      <c r="J190" s="85"/>
      <c r="K190" s="85"/>
      <c r="L190" s="85"/>
      <c r="M190" s="85"/>
      <c r="N190" s="85"/>
      <c r="O190" s="85"/>
      <c r="P190" s="85"/>
    </row>
    <row r="191" spans="2:16" s="82" customFormat="1" x14ac:dyDescent="0.2">
      <c r="B191" s="87" t="s">
        <v>84</v>
      </c>
      <c r="F191" s="85"/>
      <c r="G191" s="85"/>
      <c r="H191" s="85"/>
      <c r="I191" s="85"/>
      <c r="J191" s="85"/>
      <c r="K191" s="85"/>
      <c r="L191" s="85"/>
      <c r="M191" s="85"/>
      <c r="N191" s="85"/>
      <c r="O191" s="85"/>
      <c r="P191" s="85"/>
    </row>
    <row r="192" spans="2:16" s="82" customFormat="1" x14ac:dyDescent="0.2">
      <c r="B192" s="82" t="s">
        <v>85</v>
      </c>
      <c r="D192" s="82" t="s">
        <v>147</v>
      </c>
      <c r="F192" s="102">
        <f>SUM(H192:M192,O192)</f>
        <v>6319.3378432527497</v>
      </c>
      <c r="G192" s="85"/>
      <c r="H192" s="76">
        <f t="shared" ref="H192:M195" si="36">H163</f>
        <v>0</v>
      </c>
      <c r="I192" s="76">
        <f t="shared" si="36"/>
        <v>0</v>
      </c>
      <c r="J192" s="76">
        <f t="shared" si="36"/>
        <v>6319.3378432527497</v>
      </c>
      <c r="K192" s="76">
        <f t="shared" si="36"/>
        <v>0</v>
      </c>
      <c r="L192" s="76">
        <f t="shared" si="36"/>
        <v>0</v>
      </c>
      <c r="M192" s="76">
        <f t="shared" si="36"/>
        <v>0</v>
      </c>
      <c r="N192" s="85"/>
      <c r="O192" s="76">
        <f>O163</f>
        <v>0</v>
      </c>
    </row>
    <row r="193" spans="2:24" s="82" customFormat="1" x14ac:dyDescent="0.2">
      <c r="B193" s="133" t="s">
        <v>86</v>
      </c>
      <c r="D193" s="82" t="s">
        <v>147</v>
      </c>
      <c r="F193" s="102">
        <f t="shared" ref="F193:F195" si="37">SUM(H193:M193,O193)</f>
        <v>167642.20102204542</v>
      </c>
      <c r="G193" s="85"/>
      <c r="H193" s="76">
        <f t="shared" si="36"/>
        <v>2477</v>
      </c>
      <c r="I193" s="76">
        <f t="shared" si="36"/>
        <v>119452.25415154699</v>
      </c>
      <c r="J193" s="76">
        <f t="shared" si="36"/>
        <v>0</v>
      </c>
      <c r="K193" s="76">
        <f t="shared" si="36"/>
        <v>10940.96</v>
      </c>
      <c r="L193" s="76">
        <f t="shared" si="36"/>
        <v>34771.986870498418</v>
      </c>
      <c r="M193" s="76">
        <f t="shared" si="36"/>
        <v>0</v>
      </c>
      <c r="N193" s="85"/>
      <c r="O193" s="76">
        <f>O164</f>
        <v>0</v>
      </c>
    </row>
    <row r="194" spans="2:24" s="133" customFormat="1" x14ac:dyDescent="0.2">
      <c r="B194" s="133" t="s">
        <v>87</v>
      </c>
      <c r="D194" s="133" t="s">
        <v>147</v>
      </c>
      <c r="F194" s="102">
        <f t="shared" si="37"/>
        <v>89795.504603564012</v>
      </c>
      <c r="G194" s="85"/>
      <c r="H194" s="76">
        <f t="shared" si="36"/>
        <v>215</v>
      </c>
      <c r="I194" s="76">
        <f t="shared" si="36"/>
        <v>31941.275448922501</v>
      </c>
      <c r="J194" s="76">
        <f t="shared" si="36"/>
        <v>40852.865115455003</v>
      </c>
      <c r="K194" s="76">
        <f t="shared" si="36"/>
        <v>139.69</v>
      </c>
      <c r="L194" s="76">
        <f t="shared" si="36"/>
        <v>16646.674039186506</v>
      </c>
      <c r="M194" s="76">
        <f t="shared" si="36"/>
        <v>0</v>
      </c>
      <c r="N194" s="85"/>
      <c r="O194" s="76">
        <f>O165</f>
        <v>0</v>
      </c>
    </row>
    <row r="195" spans="2:24" s="82" customFormat="1" x14ac:dyDescent="0.2">
      <c r="B195" s="82" t="s">
        <v>88</v>
      </c>
      <c r="D195" s="82" t="s">
        <v>147</v>
      </c>
      <c r="F195" s="102">
        <f t="shared" si="37"/>
        <v>1946848.6357760984</v>
      </c>
      <c r="G195" s="85"/>
      <c r="H195" s="76">
        <f t="shared" si="36"/>
        <v>0</v>
      </c>
      <c r="I195" s="76">
        <f t="shared" si="36"/>
        <v>81377.49142114725</v>
      </c>
      <c r="J195" s="76">
        <f t="shared" si="36"/>
        <v>1664256.0674869888</v>
      </c>
      <c r="K195" s="76">
        <f t="shared" si="36"/>
        <v>5067.3899999999994</v>
      </c>
      <c r="L195" s="76">
        <f t="shared" si="36"/>
        <v>196147.68686796227</v>
      </c>
      <c r="M195" s="76">
        <f t="shared" si="36"/>
        <v>0</v>
      </c>
      <c r="N195" s="85"/>
      <c r="O195" s="76">
        <f>O166</f>
        <v>0</v>
      </c>
    </row>
    <row r="196" spans="2:24" s="82" customFormat="1" x14ac:dyDescent="0.2"/>
    <row r="197" spans="2:24" s="82" customFormat="1" x14ac:dyDescent="0.2">
      <c r="B197" s="87" t="s">
        <v>236</v>
      </c>
    </row>
    <row r="198" spans="2:24" s="82" customFormat="1" x14ac:dyDescent="0.2">
      <c r="B198" s="90" t="s">
        <v>164</v>
      </c>
      <c r="D198" s="82" t="s">
        <v>147</v>
      </c>
      <c r="F198" s="102">
        <f>SUM(H198:M198)</f>
        <v>88444609.187141314</v>
      </c>
      <c r="H198" s="94">
        <f>SUM(H187:H189,H192:H195)</f>
        <v>1986265</v>
      </c>
      <c r="I198" s="94">
        <f>SUM(I187:I189,I192:I195)</f>
        <v>13869765.794395093</v>
      </c>
      <c r="J198" s="94">
        <f>SUM(J187:J189,J192:J195)</f>
        <v>43927482.767497882</v>
      </c>
      <c r="K198" s="94">
        <f>SUM(K187:K189,K192:K195)</f>
        <v>1394469.6214854394</v>
      </c>
      <c r="L198" s="39">
        <f>SUM(L187:L189,L192:L195)+SUM(O187:O189,O192:O195)</f>
        <v>26459706.662269812</v>
      </c>
      <c r="M198" s="94">
        <f>SUM(M187:M189,M192:M195)</f>
        <v>806919.3414930834</v>
      </c>
      <c r="O198" s="3"/>
      <c r="Q198" s="161" t="s">
        <v>792</v>
      </c>
    </row>
    <row r="199" spans="2:24" s="82" customFormat="1" x14ac:dyDescent="0.2"/>
    <row r="200" spans="2:24" s="125" customFormat="1" x14ac:dyDescent="0.2">
      <c r="B200" s="125" t="s">
        <v>252</v>
      </c>
    </row>
    <row r="201" spans="2:24" s="82" customFormat="1" x14ac:dyDescent="0.2"/>
    <row r="202" spans="2:24" s="82" customFormat="1" ht="15" x14ac:dyDescent="0.25">
      <c r="B202" s="89" t="s">
        <v>220</v>
      </c>
    </row>
    <row r="203" spans="2:24" s="82" customFormat="1" x14ac:dyDescent="0.2">
      <c r="B203" s="87" t="s">
        <v>214</v>
      </c>
    </row>
    <row r="204" spans="2:24" s="82" customFormat="1" x14ac:dyDescent="0.2">
      <c r="B204" s="87" t="s">
        <v>81</v>
      </c>
    </row>
    <row r="205" spans="2:24" s="82" customFormat="1" x14ac:dyDescent="0.2">
      <c r="B205" s="82" t="s">
        <v>82</v>
      </c>
      <c r="D205" s="82" t="s">
        <v>92</v>
      </c>
      <c r="F205" s="102">
        <f>SUM(H205:M205,O205)</f>
        <v>110631817.72433203</v>
      </c>
      <c r="G205" s="85"/>
      <c r="H205" s="103">
        <f>'Input OPEX-AD'!H74</f>
        <v>1899039</v>
      </c>
      <c r="I205" s="103">
        <f>'Input OPEX-AD'!I74</f>
        <v>18939688.989046618</v>
      </c>
      <c r="J205" s="103">
        <f>'Input OPEX-AD'!J74</f>
        <v>52971824.183996804</v>
      </c>
      <c r="K205" s="103">
        <f>'Input OPEX-AD'!K74</f>
        <v>1545259.67</v>
      </c>
      <c r="L205" s="103">
        <f>'Input OPEX-AD'!L74</f>
        <v>30954904.773838885</v>
      </c>
      <c r="M205" s="103">
        <f>'Input OPEX-AD'!M74</f>
        <v>1587282.4641145801</v>
      </c>
      <c r="N205" s="85"/>
      <c r="O205" s="103">
        <f>'Input OPEX-AD'!O74</f>
        <v>2733818.6433351347</v>
      </c>
      <c r="P205" s="85"/>
      <c r="Q205" s="134"/>
      <c r="R205" s="134"/>
      <c r="S205" s="134"/>
      <c r="T205" s="134"/>
      <c r="U205" s="134"/>
      <c r="V205" s="134"/>
      <c r="W205" s="135"/>
      <c r="X205" s="134"/>
    </row>
    <row r="206" spans="2:24" s="82" customFormat="1" x14ac:dyDescent="0.2">
      <c r="B206" s="82" t="s">
        <v>89</v>
      </c>
      <c r="D206" s="82" t="s">
        <v>92</v>
      </c>
      <c r="F206" s="102">
        <f t="shared" ref="F206:F210" si="38">SUM(H206:M206,O206)</f>
        <v>58605.919405502878</v>
      </c>
      <c r="G206" s="85"/>
      <c r="H206" s="103">
        <f>'Input OPEX-AD'!H75</f>
        <v>1645</v>
      </c>
      <c r="I206" s="103">
        <f>'Input OPEX-AD'!I75</f>
        <v>7203.8588030732872</v>
      </c>
      <c r="J206" s="103">
        <f>'Input OPEX-AD'!J75</f>
        <v>48876.918066967992</v>
      </c>
      <c r="K206" s="103">
        <f>'Input OPEX-AD'!K75</f>
        <v>0</v>
      </c>
      <c r="L206" s="103">
        <f>'Input OPEX-AD'!L75</f>
        <v>0</v>
      </c>
      <c r="M206" s="103">
        <f>'Input OPEX-AD'!M75</f>
        <v>880.14253546160205</v>
      </c>
      <c r="N206" s="85"/>
      <c r="O206" s="103">
        <f>'Input OPEX-AD'!O75</f>
        <v>0</v>
      </c>
      <c r="P206" s="85"/>
      <c r="Q206" s="134"/>
      <c r="R206" s="134"/>
      <c r="S206" s="134"/>
      <c r="T206" s="134"/>
      <c r="U206" s="134"/>
      <c r="V206" s="134"/>
      <c r="W206" s="135"/>
      <c r="X206" s="134"/>
    </row>
    <row r="207" spans="2:24" s="133" customFormat="1" x14ac:dyDescent="0.2">
      <c r="B207" s="133" t="s">
        <v>865</v>
      </c>
      <c r="D207" s="133" t="s">
        <v>92</v>
      </c>
      <c r="F207" s="102">
        <f t="shared" ref="F207:F209" si="39">SUM(H207:M207,O207)</f>
        <v>4939677.2900000559</v>
      </c>
      <c r="G207" s="85"/>
      <c r="H207" s="103">
        <f>'Input OPEX-AD'!H76</f>
        <v>126705.36</v>
      </c>
      <c r="I207" s="103">
        <f>'Input OPEX-AD'!I76</f>
        <v>1757525</v>
      </c>
      <c r="J207" s="103">
        <f>'Input OPEX-AD'!J76</f>
        <v>2371455.7200000561</v>
      </c>
      <c r="K207" s="103">
        <f>'Input OPEX-AD'!K76</f>
        <v>0</v>
      </c>
      <c r="L207" s="103">
        <f>'Input OPEX-AD'!L76</f>
        <v>307092</v>
      </c>
      <c r="M207" s="103">
        <f>'Input OPEX-AD'!M76</f>
        <v>101349.21000000033</v>
      </c>
      <c r="N207" s="85"/>
      <c r="O207" s="103">
        <f>'Input OPEX-AD'!O76</f>
        <v>275550</v>
      </c>
      <c r="P207" s="85"/>
      <c r="Q207" s="134"/>
      <c r="R207" s="134"/>
      <c r="S207" s="134"/>
      <c r="T207" s="134"/>
      <c r="U207" s="134"/>
      <c r="V207" s="134"/>
      <c r="W207" s="135"/>
      <c r="X207" s="134"/>
    </row>
    <row r="208" spans="2:24" s="133" customFormat="1" x14ac:dyDescent="0.2">
      <c r="B208" s="133" t="s">
        <v>867</v>
      </c>
      <c r="D208" s="133" t="s">
        <v>92</v>
      </c>
      <c r="F208" s="102">
        <f t="shared" si="39"/>
        <v>1645800.7599999621</v>
      </c>
      <c r="G208" s="85"/>
      <c r="H208" s="103">
        <f>'Input OPEX-AD'!H77</f>
        <v>3231.2</v>
      </c>
      <c r="I208" s="103">
        <f>'Input OPEX-AD'!I77</f>
        <v>87330.54</v>
      </c>
      <c r="J208" s="103">
        <f>'Input OPEX-AD'!J77</f>
        <v>1040200.5199999622</v>
      </c>
      <c r="K208" s="103">
        <f>'Input OPEX-AD'!K77</f>
        <v>0</v>
      </c>
      <c r="L208" s="103">
        <f>'Input OPEX-AD'!L77</f>
        <v>515038.5</v>
      </c>
      <c r="M208" s="103">
        <f>'Input OPEX-AD'!M77</f>
        <v>0</v>
      </c>
      <c r="N208" s="85"/>
      <c r="O208" s="103">
        <f>'Input OPEX-AD'!O77</f>
        <v>0</v>
      </c>
      <c r="P208" s="85"/>
      <c r="Q208" s="134"/>
      <c r="R208" s="134"/>
      <c r="S208" s="134"/>
      <c r="T208" s="134"/>
      <c r="U208" s="134"/>
      <c r="V208" s="134"/>
      <c r="W208" s="135"/>
      <c r="X208" s="134"/>
    </row>
    <row r="209" spans="2:24" s="133" customFormat="1" x14ac:dyDescent="0.2">
      <c r="B209" s="133" t="s">
        <v>866</v>
      </c>
      <c r="D209" s="133" t="s">
        <v>92</v>
      </c>
      <c r="F209" s="102">
        <f t="shared" si="39"/>
        <v>9819.1999999999989</v>
      </c>
      <c r="G209" s="85"/>
      <c r="H209" s="103">
        <f>'Input OPEX-AD'!H78</f>
        <v>9819.1999999999989</v>
      </c>
      <c r="I209" s="103">
        <f>'Input OPEX-AD'!I78</f>
        <v>0</v>
      </c>
      <c r="J209" s="103">
        <f>'Input OPEX-AD'!J78</f>
        <v>0</v>
      </c>
      <c r="K209" s="103">
        <f>'Input OPEX-AD'!K78</f>
        <v>0</v>
      </c>
      <c r="L209" s="103">
        <f>'Input OPEX-AD'!L78</f>
        <v>0</v>
      </c>
      <c r="M209" s="103">
        <f>'Input OPEX-AD'!M78</f>
        <v>0</v>
      </c>
      <c r="N209" s="85"/>
      <c r="O209" s="103">
        <f>'Input OPEX-AD'!O78</f>
        <v>0</v>
      </c>
      <c r="P209" s="85"/>
      <c r="Q209" s="134"/>
      <c r="R209" s="134"/>
      <c r="S209" s="134"/>
      <c r="T209" s="134"/>
      <c r="U209" s="134"/>
      <c r="V209" s="134"/>
      <c r="W209" s="135"/>
      <c r="X209" s="134"/>
    </row>
    <row r="210" spans="2:24" s="82" customFormat="1" x14ac:dyDescent="0.2">
      <c r="B210" s="82" t="s">
        <v>83</v>
      </c>
      <c r="D210" s="82" t="s">
        <v>92</v>
      </c>
      <c r="F210" s="102">
        <f t="shared" si="38"/>
        <v>136862.44999999998</v>
      </c>
      <c r="G210" s="85"/>
      <c r="H210" s="103">
        <f>'Input OPEX-AD'!H79</f>
        <v>0</v>
      </c>
      <c r="I210" s="103">
        <f>'Input OPEX-AD'!I79</f>
        <v>0</v>
      </c>
      <c r="J210" s="103">
        <f>'Input OPEX-AD'!J79</f>
        <v>0</v>
      </c>
      <c r="K210" s="103">
        <f>'Input OPEX-AD'!K79</f>
        <v>136862.44999999998</v>
      </c>
      <c r="L210" s="103">
        <f>'Input OPEX-AD'!L79</f>
        <v>0</v>
      </c>
      <c r="M210" s="103">
        <f>'Input OPEX-AD'!M79</f>
        <v>0</v>
      </c>
      <c r="N210" s="85"/>
      <c r="O210" s="103">
        <f>'Input OPEX-AD'!O79</f>
        <v>0</v>
      </c>
      <c r="P210" s="85"/>
      <c r="Q210" s="134"/>
      <c r="R210" s="134"/>
      <c r="S210" s="134"/>
      <c r="T210" s="134"/>
      <c r="U210" s="134"/>
      <c r="V210" s="134"/>
      <c r="W210" s="135"/>
      <c r="X210" s="134"/>
    </row>
    <row r="211" spans="2:24" s="82" customFormat="1" x14ac:dyDescent="0.2">
      <c r="F211" s="85"/>
      <c r="G211" s="85"/>
      <c r="H211" s="85"/>
      <c r="I211" s="85"/>
      <c r="J211" s="85"/>
      <c r="K211" s="85"/>
      <c r="L211" s="85"/>
      <c r="M211" s="85"/>
      <c r="N211" s="85"/>
      <c r="O211" s="85"/>
      <c r="P211" s="85"/>
      <c r="Q211" s="135"/>
      <c r="R211" s="135"/>
      <c r="S211" s="135"/>
      <c r="T211" s="135"/>
      <c r="U211" s="135"/>
      <c r="V211" s="135"/>
      <c r="W211" s="135"/>
      <c r="X211" s="135"/>
    </row>
    <row r="212" spans="2:24" s="82" customFormat="1" x14ac:dyDescent="0.2">
      <c r="B212" s="87" t="s">
        <v>84</v>
      </c>
      <c r="F212" s="85"/>
      <c r="G212" s="85"/>
      <c r="H212" s="85"/>
      <c r="I212" s="85"/>
      <c r="J212" s="85"/>
      <c r="K212" s="85"/>
      <c r="L212" s="85"/>
      <c r="M212" s="85"/>
      <c r="N212" s="85"/>
      <c r="O212" s="85"/>
      <c r="P212" s="85"/>
      <c r="Q212" s="135"/>
      <c r="R212" s="135"/>
      <c r="S212" s="135"/>
      <c r="T212" s="135"/>
      <c r="U212" s="135"/>
      <c r="V212" s="135"/>
      <c r="W212" s="135"/>
      <c r="X212" s="135"/>
    </row>
    <row r="213" spans="2:24" s="82" customFormat="1" x14ac:dyDescent="0.2">
      <c r="B213" s="82" t="s">
        <v>85</v>
      </c>
      <c r="D213" s="82" t="s">
        <v>92</v>
      </c>
      <c r="F213" s="102">
        <f>SUM(H213:M213,O213)</f>
        <v>8918.5844388290298</v>
      </c>
      <c r="G213" s="85"/>
      <c r="H213" s="103">
        <f>'Input OPEX-AD'!H82</f>
        <v>0</v>
      </c>
      <c r="I213" s="103">
        <f>'Input OPEX-AD'!I82</f>
        <v>0</v>
      </c>
      <c r="J213" s="103">
        <f>'Input OPEX-AD'!J82</f>
        <v>8918.5844388290298</v>
      </c>
      <c r="K213" s="103">
        <f>'Input OPEX-AD'!K82</f>
        <v>0</v>
      </c>
      <c r="L213" s="103">
        <f>'Input OPEX-AD'!L82</f>
        <v>0</v>
      </c>
      <c r="M213" s="103">
        <f>'Input OPEX-AD'!M82</f>
        <v>0</v>
      </c>
      <c r="N213" s="85"/>
      <c r="O213" s="103">
        <f>'Input OPEX-AD'!O82</f>
        <v>0</v>
      </c>
      <c r="P213" s="85"/>
      <c r="Q213" s="134"/>
      <c r="R213" s="134"/>
      <c r="S213" s="134"/>
      <c r="T213" s="134"/>
      <c r="U213" s="134"/>
      <c r="V213" s="134"/>
      <c r="W213" s="135"/>
      <c r="X213" s="134"/>
    </row>
    <row r="214" spans="2:24" s="82" customFormat="1" x14ac:dyDescent="0.2">
      <c r="B214" s="133" t="s">
        <v>86</v>
      </c>
      <c r="D214" s="82" t="s">
        <v>92</v>
      </c>
      <c r="F214" s="102">
        <f t="shared" ref="F214:F216" si="40">SUM(H214:M214,O214)</f>
        <v>149957.37602027657</v>
      </c>
      <c r="G214" s="85"/>
      <c r="H214" s="103">
        <f>'Input OPEX-AD'!H83</f>
        <v>0</v>
      </c>
      <c r="I214" s="103">
        <f>'Input OPEX-AD'!I83</f>
        <v>35016.942223631901</v>
      </c>
      <c r="J214" s="103">
        <f>'Input OPEX-AD'!J83</f>
        <v>0</v>
      </c>
      <c r="K214" s="103">
        <f>'Input OPEX-AD'!K83</f>
        <v>12670.67</v>
      </c>
      <c r="L214" s="103">
        <f>'Input OPEX-AD'!L83</f>
        <v>102269.76379664468</v>
      </c>
      <c r="M214" s="103">
        <f>'Input OPEX-AD'!M83</f>
        <v>0</v>
      </c>
      <c r="N214" s="85"/>
      <c r="O214" s="103">
        <f>'Input OPEX-AD'!O83</f>
        <v>0</v>
      </c>
      <c r="P214" s="85"/>
      <c r="Q214" s="134"/>
      <c r="R214" s="134"/>
      <c r="S214" s="134"/>
      <c r="T214" s="134"/>
      <c r="U214" s="134"/>
      <c r="V214" s="134"/>
      <c r="W214" s="135"/>
      <c r="X214" s="134"/>
    </row>
    <row r="215" spans="2:24" s="133" customFormat="1" x14ac:dyDescent="0.2">
      <c r="B215" s="133" t="s">
        <v>87</v>
      </c>
      <c r="D215" s="133" t="s">
        <v>92</v>
      </c>
      <c r="F215" s="102">
        <f t="shared" si="40"/>
        <v>81018.188096605372</v>
      </c>
      <c r="G215" s="85"/>
      <c r="H215" s="103">
        <f>'Input OPEX-AD'!H84</f>
        <v>537</v>
      </c>
      <c r="I215" s="103">
        <f>'Input OPEX-AD'!I84</f>
        <v>5390.2170333882405</v>
      </c>
      <c r="J215" s="103">
        <f>'Input OPEX-AD'!J84</f>
        <v>44652.354411807799</v>
      </c>
      <c r="K215" s="103">
        <f>'Input OPEX-AD'!K84</f>
        <v>38.090000000000003</v>
      </c>
      <c r="L215" s="103">
        <f>'Input OPEX-AD'!L84</f>
        <v>30400.526651409342</v>
      </c>
      <c r="M215" s="103">
        <f>'Input OPEX-AD'!M84</f>
        <v>0</v>
      </c>
      <c r="N215" s="85"/>
      <c r="O215" s="103">
        <f>'Input OPEX-AD'!O84</f>
        <v>0</v>
      </c>
      <c r="P215" s="85"/>
      <c r="Q215" s="134"/>
      <c r="R215" s="134"/>
      <c r="S215" s="134"/>
      <c r="T215" s="134"/>
      <c r="U215" s="134"/>
      <c r="V215" s="134"/>
      <c r="W215" s="135"/>
      <c r="X215" s="134"/>
    </row>
    <row r="216" spans="2:24" s="82" customFormat="1" x14ac:dyDescent="0.2">
      <c r="B216" s="82" t="s">
        <v>88</v>
      </c>
      <c r="D216" s="82" t="s">
        <v>92</v>
      </c>
      <c r="F216" s="102">
        <f t="shared" si="40"/>
        <v>3035185.3730594264</v>
      </c>
      <c r="G216" s="85"/>
      <c r="H216" s="103">
        <f>'Input OPEX-AD'!H85</f>
        <v>0</v>
      </c>
      <c r="I216" s="103">
        <f>'Input OPEX-AD'!I85</f>
        <v>73968.522962982097</v>
      </c>
      <c r="J216" s="103">
        <f>'Input OPEX-AD'!J85</f>
        <v>2852621.4970613057</v>
      </c>
      <c r="K216" s="103">
        <f>'Input OPEX-AD'!K85</f>
        <v>6559.32</v>
      </c>
      <c r="L216" s="103">
        <f>'Input OPEX-AD'!L85</f>
        <v>102036.03303513883</v>
      </c>
      <c r="M216" s="103">
        <f>'Input OPEX-AD'!M85</f>
        <v>0</v>
      </c>
      <c r="N216" s="85"/>
      <c r="O216" s="103">
        <f>'Input OPEX-AD'!O85</f>
        <v>0</v>
      </c>
      <c r="P216" s="85"/>
      <c r="Q216" s="134"/>
      <c r="R216" s="134"/>
      <c r="S216" s="134"/>
      <c r="T216" s="134"/>
      <c r="U216" s="134"/>
      <c r="V216" s="134"/>
      <c r="W216" s="135"/>
      <c r="X216" s="134"/>
    </row>
    <row r="217" spans="2:24" s="82" customFormat="1" x14ac:dyDescent="0.2">
      <c r="F217" s="85"/>
      <c r="G217" s="85"/>
      <c r="H217" s="85"/>
      <c r="I217" s="85"/>
      <c r="J217" s="85"/>
      <c r="K217" s="85"/>
      <c r="L217" s="85"/>
      <c r="M217" s="85"/>
      <c r="N217" s="85"/>
      <c r="O217" s="85"/>
      <c r="P217" s="85"/>
      <c r="Q217" s="135"/>
      <c r="R217" s="135"/>
      <c r="S217" s="135"/>
      <c r="T217" s="135"/>
      <c r="U217" s="135"/>
      <c r="V217" s="135"/>
      <c r="W217" s="135"/>
      <c r="X217" s="135"/>
    </row>
    <row r="218" spans="2:24" s="82" customFormat="1" x14ac:dyDescent="0.2">
      <c r="B218" s="87" t="s">
        <v>151</v>
      </c>
      <c r="F218" s="85"/>
      <c r="G218" s="85"/>
      <c r="H218" s="85"/>
      <c r="I218" s="85"/>
      <c r="J218" s="85"/>
      <c r="K218" s="85"/>
      <c r="L218" s="85"/>
      <c r="M218" s="85"/>
      <c r="N218" s="85"/>
      <c r="O218" s="85"/>
      <c r="P218" s="85"/>
      <c r="Q218" s="135"/>
      <c r="R218" s="135"/>
      <c r="S218" s="135"/>
      <c r="T218" s="135"/>
      <c r="U218" s="135"/>
      <c r="V218" s="135"/>
      <c r="W218" s="135"/>
      <c r="X218" s="135"/>
    </row>
    <row r="219" spans="2:24" s="82" customFormat="1" x14ac:dyDescent="0.2">
      <c r="B219" s="87" t="s">
        <v>103</v>
      </c>
      <c r="F219" s="85"/>
      <c r="G219" s="85"/>
      <c r="H219" s="85"/>
      <c r="I219" s="85"/>
      <c r="J219" s="85"/>
      <c r="K219" s="85"/>
      <c r="L219" s="85"/>
      <c r="M219" s="85"/>
      <c r="N219" s="85"/>
      <c r="O219" s="85"/>
      <c r="P219" s="85"/>
      <c r="Q219" s="135"/>
      <c r="R219" s="135"/>
      <c r="S219" s="135"/>
      <c r="T219" s="135"/>
      <c r="U219" s="135"/>
      <c r="V219" s="135"/>
      <c r="W219" s="135"/>
      <c r="X219" s="135"/>
    </row>
    <row r="220" spans="2:24" s="82" customFormat="1" x14ac:dyDescent="0.2">
      <c r="B220" s="82" t="s">
        <v>102</v>
      </c>
      <c r="D220" s="82" t="s">
        <v>92</v>
      </c>
      <c r="F220" s="102">
        <f>SUM(H220:M220,O220)</f>
        <v>13909660.464266028</v>
      </c>
      <c r="G220" s="85"/>
      <c r="H220" s="103">
        <f>'Input Ov. Op-AD'!H226</f>
        <v>209019</v>
      </c>
      <c r="I220" s="103">
        <f>'Input Ov. Op-AD'!I226</f>
        <v>3588585.5979020363</v>
      </c>
      <c r="J220" s="103">
        <f>'Input Ov. Op-AD'!J226</f>
        <v>5867527.7649166053</v>
      </c>
      <c r="K220" s="103">
        <f>'Input Ov. Op-AD'!K226</f>
        <v>180157.37</v>
      </c>
      <c r="L220" s="103">
        <f>'Input Ov. Op-AD'!L226</f>
        <v>3093738.4814473884</v>
      </c>
      <c r="M220" s="103">
        <f>'Input Ov. Op-AD'!M226</f>
        <v>610846.38</v>
      </c>
      <c r="N220" s="85"/>
      <c r="O220" s="103">
        <f>'Input Ov. Op-AD'!O226</f>
        <v>359785.87</v>
      </c>
      <c r="P220" s="85"/>
      <c r="Q220" s="134"/>
      <c r="R220" s="134"/>
      <c r="S220" s="134"/>
      <c r="T220" s="134"/>
      <c r="U220" s="134"/>
      <c r="V220" s="134"/>
      <c r="W220" s="135"/>
      <c r="X220" s="134"/>
    </row>
    <row r="221" spans="2:24" s="82" customFormat="1" x14ac:dyDescent="0.2">
      <c r="B221" s="82" t="s">
        <v>137</v>
      </c>
      <c r="D221" s="82" t="s">
        <v>92</v>
      </c>
      <c r="F221" s="102">
        <f t="shared" ref="F221" si="41">SUM(H221:M221,O221)</f>
        <v>456188.67799570196</v>
      </c>
      <c r="G221" s="85"/>
      <c r="H221" s="103">
        <f>'Input Ov. Op-AD'!H218</f>
        <v>43507</v>
      </c>
      <c r="I221" s="103">
        <f>'Input Ov. Op-AD'!I218</f>
        <v>121901.430958503</v>
      </c>
      <c r="J221" s="103">
        <f>'Input Ov. Op-AD'!J218</f>
        <v>9739.6</v>
      </c>
      <c r="K221" s="103">
        <f>'Input Ov. Op-AD'!K218</f>
        <v>49879.37</v>
      </c>
      <c r="L221" s="103">
        <f>'Input Ov. Op-AD'!L218</f>
        <v>191977.677037199</v>
      </c>
      <c r="M221" s="103">
        <f>'Input Ov. Op-AD'!M218</f>
        <v>4070.48</v>
      </c>
      <c r="N221" s="85"/>
      <c r="O221" s="103">
        <f>'Input Ov. Op-AD'!O218</f>
        <v>35113.120000000003</v>
      </c>
      <c r="P221" s="85"/>
      <c r="Q221" s="134"/>
      <c r="R221" s="134"/>
      <c r="S221" s="134"/>
      <c r="T221" s="134"/>
      <c r="U221" s="134"/>
      <c r="V221" s="134"/>
      <c r="W221" s="135"/>
      <c r="X221" s="134"/>
    </row>
    <row r="222" spans="2:24" s="82" customFormat="1" x14ac:dyDescent="0.2">
      <c r="F222" s="85"/>
      <c r="G222" s="85"/>
      <c r="H222" s="85"/>
      <c r="I222" s="85"/>
      <c r="J222" s="85"/>
      <c r="K222" s="85"/>
      <c r="L222" s="85"/>
      <c r="M222" s="85"/>
      <c r="N222" s="85"/>
      <c r="O222" s="85"/>
      <c r="P222" s="85"/>
      <c r="Q222" s="135"/>
      <c r="R222" s="135"/>
      <c r="S222" s="135"/>
      <c r="T222" s="135"/>
      <c r="U222" s="135"/>
      <c r="V222" s="135"/>
      <c r="W222" s="135"/>
      <c r="X222" s="135"/>
    </row>
    <row r="223" spans="2:24" s="82" customFormat="1" x14ac:dyDescent="0.2">
      <c r="B223" s="87" t="s">
        <v>105</v>
      </c>
      <c r="F223" s="85"/>
      <c r="G223" s="85"/>
      <c r="H223" s="85"/>
      <c r="I223" s="85"/>
      <c r="J223" s="85"/>
      <c r="K223" s="85"/>
      <c r="L223" s="85"/>
      <c r="M223" s="85"/>
      <c r="N223" s="85"/>
      <c r="O223" s="85"/>
      <c r="P223" s="85"/>
      <c r="Q223" s="135"/>
      <c r="R223" s="135"/>
      <c r="S223" s="135"/>
      <c r="T223" s="135"/>
      <c r="U223" s="135"/>
      <c r="V223" s="135"/>
      <c r="W223" s="135"/>
      <c r="X223" s="135"/>
    </row>
    <row r="224" spans="2:24" s="82" customFormat="1" x14ac:dyDescent="0.2">
      <c r="B224" s="82" t="s">
        <v>102</v>
      </c>
      <c r="D224" s="82" t="s">
        <v>92</v>
      </c>
      <c r="F224" s="102">
        <f>SUM(H224:M224,O224)</f>
        <v>2330369.8013914339</v>
      </c>
      <c r="G224" s="85"/>
      <c r="H224" s="103">
        <f>'Input Ov. Op-AD'!H240</f>
        <v>21304</v>
      </c>
      <c r="I224" s="103">
        <f>'Input Ov. Op-AD'!I240</f>
        <v>849101.45</v>
      </c>
      <c r="J224" s="103">
        <f>'Input Ov. Op-AD'!J240</f>
        <v>1323768.3522635326</v>
      </c>
      <c r="K224" s="103">
        <f>'Input Ov. Op-AD'!K240</f>
        <v>19821.27</v>
      </c>
      <c r="L224" s="103">
        <f>'Input Ov. Op-AD'!L240</f>
        <v>15618.034585468906</v>
      </c>
      <c r="M224" s="103">
        <f>'Input Ov. Op-AD'!M240</f>
        <v>5928.0632188210293</v>
      </c>
      <c r="N224" s="85"/>
      <c r="O224" s="103">
        <f>'Input Ov. Op-AD'!O240</f>
        <v>94828.631323611393</v>
      </c>
      <c r="P224" s="85"/>
      <c r="Q224" s="134"/>
      <c r="R224" s="134"/>
      <c r="S224" s="134"/>
      <c r="T224" s="134"/>
      <c r="U224" s="134"/>
      <c r="V224" s="134"/>
      <c r="W224" s="135"/>
      <c r="X224" s="134"/>
    </row>
    <row r="225" spans="2:24" s="82" customFormat="1" x14ac:dyDescent="0.2">
      <c r="F225" s="85"/>
      <c r="G225" s="85"/>
      <c r="H225" s="85"/>
      <c r="I225" s="85"/>
      <c r="J225" s="85"/>
      <c r="K225" s="85"/>
      <c r="L225" s="85"/>
      <c r="M225" s="85"/>
      <c r="N225" s="85"/>
      <c r="O225" s="85"/>
      <c r="P225" s="85"/>
      <c r="Q225" s="135"/>
      <c r="R225" s="135"/>
      <c r="S225" s="135"/>
      <c r="T225" s="135"/>
      <c r="U225" s="135"/>
      <c r="V225" s="135"/>
      <c r="W225" s="135"/>
      <c r="X225" s="135"/>
    </row>
    <row r="226" spans="2:24" s="82" customFormat="1" x14ac:dyDescent="0.2">
      <c r="B226" s="87" t="s">
        <v>94</v>
      </c>
      <c r="F226" s="85"/>
      <c r="G226" s="85"/>
      <c r="H226" s="85"/>
      <c r="I226" s="85"/>
      <c r="J226" s="85"/>
      <c r="K226" s="85"/>
      <c r="L226" s="85"/>
      <c r="M226" s="85"/>
      <c r="N226" s="85"/>
      <c r="O226" s="85"/>
      <c r="P226" s="85"/>
      <c r="Q226" s="135"/>
      <c r="R226" s="135"/>
      <c r="S226" s="135"/>
      <c r="T226" s="135"/>
      <c r="U226" s="135"/>
      <c r="V226" s="135"/>
      <c r="W226" s="135"/>
      <c r="X226" s="135"/>
    </row>
    <row r="227" spans="2:24" s="82" customFormat="1" x14ac:dyDescent="0.2">
      <c r="B227" s="82" t="s">
        <v>160</v>
      </c>
      <c r="D227" s="82" t="s">
        <v>92</v>
      </c>
      <c r="F227" s="102">
        <f>SUM(H227:M227,O227)</f>
        <v>418324.67799570196</v>
      </c>
      <c r="G227" s="85"/>
      <c r="H227" s="103">
        <f>'Input Ov. Op-AD'!H205</f>
        <v>5643</v>
      </c>
      <c r="I227" s="103">
        <f>'Input Ov. Op-AD'!I205</f>
        <v>121901.430958503</v>
      </c>
      <c r="J227" s="103">
        <f>'Input Ov. Op-AD'!J205</f>
        <v>9739.6</v>
      </c>
      <c r="K227" s="103">
        <f>'Input Ov. Op-AD'!K205</f>
        <v>49879.37</v>
      </c>
      <c r="L227" s="103">
        <f>'Input Ov. Op-AD'!L205</f>
        <v>191977.677037199</v>
      </c>
      <c r="M227" s="103">
        <f>'Input Ov. Op-AD'!M205</f>
        <v>4070.48</v>
      </c>
      <c r="N227" s="85"/>
      <c r="O227" s="103">
        <f>'Input Ov. Op-AD'!O205</f>
        <v>35113.120000000003</v>
      </c>
      <c r="P227" s="85"/>
      <c r="Q227" s="134"/>
      <c r="R227" s="134"/>
      <c r="S227" s="134"/>
      <c r="T227" s="134"/>
      <c r="U227" s="134"/>
      <c r="V227" s="134"/>
      <c r="W227" s="135"/>
      <c r="X227" s="134"/>
    </row>
    <row r="228" spans="2:24" s="82" customFormat="1" x14ac:dyDescent="0.2">
      <c r="F228" s="85"/>
      <c r="G228" s="85"/>
      <c r="H228" s="85"/>
      <c r="I228" s="85"/>
      <c r="J228" s="85"/>
      <c r="K228" s="85"/>
      <c r="L228" s="85"/>
      <c r="M228" s="85"/>
      <c r="N228" s="85"/>
      <c r="O228" s="85"/>
      <c r="P228" s="85"/>
      <c r="Q228" s="135"/>
      <c r="R228" s="135"/>
      <c r="S228" s="135"/>
      <c r="T228" s="135"/>
      <c r="U228" s="135"/>
      <c r="V228" s="135"/>
      <c r="W228" s="135"/>
      <c r="X228" s="135"/>
    </row>
    <row r="229" spans="2:24" s="82" customFormat="1" x14ac:dyDescent="0.2">
      <c r="B229" s="87" t="s">
        <v>113</v>
      </c>
      <c r="F229" s="85"/>
      <c r="G229" s="85"/>
      <c r="H229" s="85"/>
      <c r="I229" s="85"/>
      <c r="J229" s="85"/>
      <c r="K229" s="85"/>
      <c r="L229" s="85"/>
      <c r="M229" s="85"/>
      <c r="N229" s="85"/>
      <c r="O229" s="85"/>
      <c r="P229" s="85"/>
      <c r="Q229" s="135"/>
      <c r="R229" s="135"/>
      <c r="S229" s="135"/>
      <c r="T229" s="135"/>
      <c r="U229" s="135"/>
      <c r="V229" s="135"/>
      <c r="W229" s="135"/>
      <c r="X229" s="135"/>
    </row>
    <row r="230" spans="2:24" s="82" customFormat="1" x14ac:dyDescent="0.2">
      <c r="B230" s="82" t="s">
        <v>114</v>
      </c>
      <c r="D230" s="82" t="s">
        <v>92</v>
      </c>
      <c r="F230" s="102">
        <f>SUM(H230:M230,O230)</f>
        <v>10394.139276658299</v>
      </c>
      <c r="G230" s="85"/>
      <c r="H230" s="103">
        <f>'Input Ov. Op-AD'!H246</f>
        <v>0</v>
      </c>
      <c r="I230" s="103">
        <f>'Input Ov. Op-AD'!I246</f>
        <v>0</v>
      </c>
      <c r="J230" s="103">
        <f>'Input Ov. Op-AD'!J246</f>
        <v>10357.0092766583</v>
      </c>
      <c r="K230" s="103">
        <f>'Input Ov. Op-AD'!K246</f>
        <v>37.130000000000003</v>
      </c>
      <c r="L230" s="103">
        <f>'Input Ov. Op-AD'!L246</f>
        <v>0</v>
      </c>
      <c r="M230" s="103">
        <f>'Input Ov. Op-AD'!M246</f>
        <v>0</v>
      </c>
      <c r="N230" s="85"/>
      <c r="O230" s="103">
        <f>'Input Ov. Op-AD'!O246</f>
        <v>0</v>
      </c>
      <c r="P230" s="85"/>
      <c r="Q230" s="134"/>
      <c r="R230" s="134"/>
      <c r="S230" s="134"/>
      <c r="T230" s="134"/>
      <c r="U230" s="134"/>
      <c r="V230" s="134"/>
      <c r="W230" s="135"/>
      <c r="X230" s="134"/>
    </row>
    <row r="231" spans="2:24" s="133" customFormat="1" x14ac:dyDescent="0.2">
      <c r="F231" s="85"/>
      <c r="G231" s="85"/>
      <c r="H231" s="85"/>
      <c r="I231" s="85"/>
      <c r="J231" s="85"/>
      <c r="K231" s="85"/>
      <c r="L231" s="85"/>
      <c r="M231" s="85"/>
      <c r="N231" s="85"/>
      <c r="O231" s="85"/>
      <c r="P231" s="85"/>
      <c r="Q231" s="135"/>
      <c r="R231" s="135"/>
      <c r="S231" s="135"/>
      <c r="T231" s="135"/>
      <c r="U231" s="135"/>
      <c r="V231" s="135"/>
      <c r="W231" s="135"/>
      <c r="X231" s="135"/>
    </row>
    <row r="232" spans="2:24" s="85" customFormat="1" x14ac:dyDescent="0.2">
      <c r="B232" s="87" t="s">
        <v>322</v>
      </c>
      <c r="Q232" s="135"/>
      <c r="R232" s="135"/>
      <c r="S232" s="135"/>
      <c r="T232" s="135"/>
      <c r="U232" s="135"/>
      <c r="V232" s="135"/>
      <c r="W232" s="135"/>
      <c r="X232" s="135"/>
    </row>
    <row r="233" spans="2:24" s="85" customFormat="1" x14ac:dyDescent="0.2">
      <c r="B233" s="85" t="s">
        <v>321</v>
      </c>
      <c r="D233" s="133" t="s">
        <v>92</v>
      </c>
      <c r="F233" s="102">
        <f>SUM(H233:M233,O233)</f>
        <v>840807.19924763846</v>
      </c>
      <c r="H233" s="103">
        <f>'Input corr. maatwerk'!H191</f>
        <v>0</v>
      </c>
      <c r="I233" s="103">
        <f>'Input corr. maatwerk'!I191</f>
        <v>117146.4</v>
      </c>
      <c r="J233" s="103">
        <f>'Input corr. maatwerk'!J191</f>
        <v>397800.62000000005</v>
      </c>
      <c r="K233" s="103">
        <f>'Input corr. maatwerk'!K191</f>
        <v>37496.25</v>
      </c>
      <c r="L233" s="103">
        <f>'Input corr. maatwerk'!L191</f>
        <v>166848.92924763844</v>
      </c>
      <c r="M233" s="103">
        <f>'Input corr. maatwerk'!M191</f>
        <v>36363</v>
      </c>
      <c r="O233" s="103">
        <f>'Input corr. maatwerk'!O191</f>
        <v>85152</v>
      </c>
      <c r="Q233" s="136"/>
      <c r="R233" s="136"/>
      <c r="S233" s="136"/>
      <c r="T233" s="136"/>
      <c r="U233" s="136"/>
      <c r="V233" s="136"/>
      <c r="W233" s="135"/>
      <c r="X233" s="136"/>
    </row>
    <row r="234" spans="2:24" s="82" customFormat="1" x14ac:dyDescent="0.2">
      <c r="F234" s="85"/>
      <c r="G234" s="85"/>
      <c r="H234" s="85"/>
      <c r="I234" s="85"/>
      <c r="J234" s="85"/>
      <c r="K234" s="85"/>
      <c r="L234" s="85"/>
      <c r="M234" s="85"/>
      <c r="N234" s="85"/>
      <c r="O234" s="85"/>
      <c r="P234" s="85"/>
    </row>
    <row r="235" spans="2:24" s="82" customFormat="1" ht="15" x14ac:dyDescent="0.25">
      <c r="B235" s="89" t="s">
        <v>238</v>
      </c>
      <c r="F235" s="85"/>
      <c r="G235" s="85"/>
      <c r="H235" s="85"/>
      <c r="I235" s="85"/>
      <c r="J235" s="85"/>
      <c r="K235" s="85"/>
      <c r="L235" s="85"/>
      <c r="M235" s="85"/>
      <c r="N235" s="85"/>
      <c r="O235" s="85"/>
      <c r="P235" s="85"/>
    </row>
    <row r="236" spans="2:24" s="82" customFormat="1" x14ac:dyDescent="0.2">
      <c r="B236" s="87" t="s">
        <v>81</v>
      </c>
      <c r="N236" s="85"/>
      <c r="P236" s="85"/>
    </row>
    <row r="237" spans="2:24" s="82" customFormat="1" x14ac:dyDescent="0.2">
      <c r="B237" s="82" t="s">
        <v>82</v>
      </c>
      <c r="D237" s="82" t="s">
        <v>92</v>
      </c>
      <c r="F237" s="102">
        <f>SUM(H237:M237,O237)</f>
        <v>93578450.120150268</v>
      </c>
      <c r="G237" s="85"/>
      <c r="H237" s="104">
        <f t="shared" ref="H237:M237" si="42">H205-(H220-H221+H224+H227+H230+H233)</f>
        <v>1706580</v>
      </c>
      <c r="I237" s="104">
        <f t="shared" si="42"/>
        <v>14384855.541144582</v>
      </c>
      <c r="J237" s="104">
        <f t="shared" si="42"/>
        <v>45372370.43754001</v>
      </c>
      <c r="K237" s="104">
        <f t="shared" si="42"/>
        <v>1307747.6499999999</v>
      </c>
      <c r="L237" s="104">
        <f t="shared" si="42"/>
        <v>27678699.328558389</v>
      </c>
      <c r="M237" s="104">
        <f t="shared" si="42"/>
        <v>934145.02089575899</v>
      </c>
      <c r="N237" s="85"/>
      <c r="O237" s="104">
        <f>O205-(O220-O221+O224+O227+O230+O233)</f>
        <v>2194052.1420115232</v>
      </c>
      <c r="P237" s="85"/>
    </row>
    <row r="238" spans="2:24" s="82" customFormat="1" x14ac:dyDescent="0.2">
      <c r="B238" s="82" t="s">
        <v>89</v>
      </c>
      <c r="D238" s="82" t="s">
        <v>92</v>
      </c>
      <c r="F238" s="102">
        <f t="shared" ref="F238:F242" si="43">SUM(H238:M238,O238)</f>
        <v>58605.919405502878</v>
      </c>
      <c r="G238" s="85"/>
      <c r="H238" s="76">
        <f t="shared" ref="H238:M238" si="44">H206</f>
        <v>1645</v>
      </c>
      <c r="I238" s="76">
        <f t="shared" si="44"/>
        <v>7203.8588030732872</v>
      </c>
      <c r="J238" s="76">
        <f t="shared" si="44"/>
        <v>48876.918066967992</v>
      </c>
      <c r="K238" s="76">
        <f t="shared" si="44"/>
        <v>0</v>
      </c>
      <c r="L238" s="76">
        <f t="shared" si="44"/>
        <v>0</v>
      </c>
      <c r="M238" s="76">
        <f t="shared" si="44"/>
        <v>880.14253546160205</v>
      </c>
      <c r="N238" s="85"/>
      <c r="O238" s="76">
        <f>O206</f>
        <v>0</v>
      </c>
      <c r="P238" s="85"/>
    </row>
    <row r="239" spans="2:24" s="133" customFormat="1" x14ac:dyDescent="0.2">
      <c r="B239" s="133" t="s">
        <v>865</v>
      </c>
      <c r="D239" s="133" t="s">
        <v>92</v>
      </c>
      <c r="F239" s="102">
        <f t="shared" ref="F239:F241" si="45">SUM(H239:M239,O239)</f>
        <v>4939677.2900000559</v>
      </c>
      <c r="G239" s="85"/>
      <c r="H239" s="76">
        <f t="shared" ref="H239:M239" si="46">H207</f>
        <v>126705.36</v>
      </c>
      <c r="I239" s="76">
        <f t="shared" si="46"/>
        <v>1757525</v>
      </c>
      <c r="J239" s="76">
        <f t="shared" si="46"/>
        <v>2371455.7200000561</v>
      </c>
      <c r="K239" s="76">
        <f t="shared" si="46"/>
        <v>0</v>
      </c>
      <c r="L239" s="76">
        <f t="shared" si="46"/>
        <v>307092</v>
      </c>
      <c r="M239" s="76">
        <f t="shared" si="46"/>
        <v>101349.21000000033</v>
      </c>
      <c r="N239" s="85"/>
      <c r="O239" s="76">
        <f t="shared" ref="O239:O241" si="47">O207</f>
        <v>275550</v>
      </c>
      <c r="P239" s="85"/>
    </row>
    <row r="240" spans="2:24" s="133" customFormat="1" x14ac:dyDescent="0.2">
      <c r="B240" s="133" t="s">
        <v>867</v>
      </c>
      <c r="D240" s="133" t="s">
        <v>92</v>
      </c>
      <c r="F240" s="102">
        <f t="shared" si="45"/>
        <v>1645800.7599999621</v>
      </c>
      <c r="G240" s="85"/>
      <c r="H240" s="76">
        <f t="shared" ref="H240:M240" si="48">H208</f>
        <v>3231.2</v>
      </c>
      <c r="I240" s="76">
        <f t="shared" si="48"/>
        <v>87330.54</v>
      </c>
      <c r="J240" s="76">
        <f t="shared" si="48"/>
        <v>1040200.5199999622</v>
      </c>
      <c r="K240" s="76">
        <f t="shared" si="48"/>
        <v>0</v>
      </c>
      <c r="L240" s="76">
        <f t="shared" si="48"/>
        <v>515038.5</v>
      </c>
      <c r="M240" s="76">
        <f t="shared" si="48"/>
        <v>0</v>
      </c>
      <c r="N240" s="85"/>
      <c r="O240" s="76">
        <f t="shared" si="47"/>
        <v>0</v>
      </c>
      <c r="P240" s="85"/>
    </row>
    <row r="241" spans="2:17" s="133" customFormat="1" x14ac:dyDescent="0.2">
      <c r="B241" s="133" t="s">
        <v>866</v>
      </c>
      <c r="D241" s="133" t="s">
        <v>92</v>
      </c>
      <c r="F241" s="102">
        <f t="shared" si="45"/>
        <v>9819.1999999999989</v>
      </c>
      <c r="G241" s="85"/>
      <c r="H241" s="76">
        <f t="shared" ref="H241:M241" si="49">H209</f>
        <v>9819.1999999999989</v>
      </c>
      <c r="I241" s="76">
        <f t="shared" si="49"/>
        <v>0</v>
      </c>
      <c r="J241" s="76">
        <f t="shared" si="49"/>
        <v>0</v>
      </c>
      <c r="K241" s="76">
        <f t="shared" si="49"/>
        <v>0</v>
      </c>
      <c r="L241" s="76">
        <f t="shared" si="49"/>
        <v>0</v>
      </c>
      <c r="M241" s="76">
        <f t="shared" si="49"/>
        <v>0</v>
      </c>
      <c r="N241" s="85"/>
      <c r="O241" s="76">
        <f t="shared" si="47"/>
        <v>0</v>
      </c>
      <c r="P241" s="85"/>
    </row>
    <row r="242" spans="2:17" s="82" customFormat="1" x14ac:dyDescent="0.2">
      <c r="B242" s="82" t="s">
        <v>83</v>
      </c>
      <c r="D242" s="82" t="s">
        <v>92</v>
      </c>
      <c r="F242" s="102">
        <f t="shared" si="43"/>
        <v>136862.44999999998</v>
      </c>
      <c r="G242" s="85"/>
      <c r="H242" s="76">
        <f t="shared" ref="H242:M242" si="50">H210</f>
        <v>0</v>
      </c>
      <c r="I242" s="76">
        <f t="shared" si="50"/>
        <v>0</v>
      </c>
      <c r="J242" s="76">
        <f t="shared" si="50"/>
        <v>0</v>
      </c>
      <c r="K242" s="76">
        <f t="shared" si="50"/>
        <v>136862.44999999998</v>
      </c>
      <c r="L242" s="76">
        <f t="shared" si="50"/>
        <v>0</v>
      </c>
      <c r="M242" s="76">
        <f t="shared" si="50"/>
        <v>0</v>
      </c>
      <c r="N242" s="85"/>
      <c r="O242" s="76">
        <f>O210</f>
        <v>0</v>
      </c>
    </row>
    <row r="243" spans="2:17" s="82" customFormat="1" x14ac:dyDescent="0.2">
      <c r="F243" s="85"/>
      <c r="G243" s="85"/>
      <c r="H243" s="85"/>
      <c r="I243" s="85"/>
      <c r="J243" s="85"/>
      <c r="K243" s="85"/>
      <c r="L243" s="85"/>
      <c r="M243" s="85"/>
      <c r="N243" s="85"/>
      <c r="O243" s="85"/>
      <c r="P243" s="85"/>
    </row>
    <row r="244" spans="2:17" s="82" customFormat="1" x14ac:dyDescent="0.2">
      <c r="B244" s="87" t="s">
        <v>84</v>
      </c>
      <c r="F244" s="85"/>
      <c r="G244" s="85"/>
      <c r="H244" s="85"/>
      <c r="I244" s="85"/>
      <c r="J244" s="85"/>
      <c r="K244" s="85"/>
      <c r="L244" s="85"/>
      <c r="M244" s="85"/>
      <c r="N244" s="85"/>
      <c r="O244" s="85"/>
      <c r="P244" s="85"/>
    </row>
    <row r="245" spans="2:17" s="82" customFormat="1" x14ac:dyDescent="0.2">
      <c r="B245" s="82" t="s">
        <v>85</v>
      </c>
      <c r="D245" s="82" t="s">
        <v>92</v>
      </c>
      <c r="F245" s="102">
        <f>SUM(H245:M245,O245)</f>
        <v>8918.5844388290298</v>
      </c>
      <c r="G245" s="85"/>
      <c r="H245" s="76">
        <f t="shared" ref="H245:M247" si="51">H213</f>
        <v>0</v>
      </c>
      <c r="I245" s="76">
        <f t="shared" si="51"/>
        <v>0</v>
      </c>
      <c r="J245" s="76">
        <f t="shared" si="51"/>
        <v>8918.5844388290298</v>
      </c>
      <c r="K245" s="76">
        <f t="shared" si="51"/>
        <v>0</v>
      </c>
      <c r="L245" s="76">
        <f t="shared" si="51"/>
        <v>0</v>
      </c>
      <c r="M245" s="76">
        <f t="shared" si="51"/>
        <v>0</v>
      </c>
      <c r="N245" s="85"/>
      <c r="O245" s="76">
        <f>O213</f>
        <v>0</v>
      </c>
    </row>
    <row r="246" spans="2:17" s="82" customFormat="1" x14ac:dyDescent="0.2">
      <c r="B246" s="133" t="s">
        <v>86</v>
      </c>
      <c r="D246" s="82" t="s">
        <v>92</v>
      </c>
      <c r="F246" s="102">
        <f t="shared" ref="F246:F248" si="52">SUM(H246:M246,O246)</f>
        <v>149957.37602027657</v>
      </c>
      <c r="G246" s="85"/>
      <c r="H246" s="76">
        <f t="shared" si="51"/>
        <v>0</v>
      </c>
      <c r="I246" s="76">
        <f t="shared" si="51"/>
        <v>35016.942223631901</v>
      </c>
      <c r="J246" s="76">
        <f t="shared" si="51"/>
        <v>0</v>
      </c>
      <c r="K246" s="76">
        <f t="shared" si="51"/>
        <v>12670.67</v>
      </c>
      <c r="L246" s="76">
        <f t="shared" si="51"/>
        <v>102269.76379664468</v>
      </c>
      <c r="M246" s="76">
        <f t="shared" si="51"/>
        <v>0</v>
      </c>
      <c r="N246" s="85"/>
      <c r="O246" s="76">
        <f>O214</f>
        <v>0</v>
      </c>
    </row>
    <row r="247" spans="2:17" s="133" customFormat="1" x14ac:dyDescent="0.2">
      <c r="B247" s="133" t="s">
        <v>87</v>
      </c>
      <c r="D247" s="133" t="s">
        <v>92</v>
      </c>
      <c r="F247" s="102">
        <f t="shared" si="52"/>
        <v>81018.188096605372</v>
      </c>
      <c r="G247" s="85"/>
      <c r="H247" s="76">
        <f t="shared" si="51"/>
        <v>537</v>
      </c>
      <c r="I247" s="76">
        <f t="shared" si="51"/>
        <v>5390.2170333882405</v>
      </c>
      <c r="J247" s="76">
        <f t="shared" si="51"/>
        <v>44652.354411807799</v>
      </c>
      <c r="K247" s="76">
        <f t="shared" si="51"/>
        <v>38.090000000000003</v>
      </c>
      <c r="L247" s="76">
        <f t="shared" si="51"/>
        <v>30400.526651409342</v>
      </c>
      <c r="M247" s="76">
        <f t="shared" si="51"/>
        <v>0</v>
      </c>
      <c r="N247" s="85"/>
      <c r="O247" s="76">
        <f>O215</f>
        <v>0</v>
      </c>
    </row>
    <row r="248" spans="2:17" s="82" customFormat="1" x14ac:dyDescent="0.2">
      <c r="B248" s="82" t="s">
        <v>88</v>
      </c>
      <c r="D248" s="82" t="s">
        <v>92</v>
      </c>
      <c r="F248" s="102">
        <f t="shared" si="52"/>
        <v>3035185.3730594264</v>
      </c>
      <c r="G248" s="85"/>
      <c r="H248" s="76">
        <f t="shared" ref="H248:M248" si="53">H216</f>
        <v>0</v>
      </c>
      <c r="I248" s="76">
        <f t="shared" si="53"/>
        <v>73968.522962982097</v>
      </c>
      <c r="J248" s="76">
        <f t="shared" si="53"/>
        <v>2852621.4970613057</v>
      </c>
      <c r="K248" s="76">
        <f t="shared" si="53"/>
        <v>6559.32</v>
      </c>
      <c r="L248" s="76">
        <f t="shared" si="53"/>
        <v>102036.03303513883</v>
      </c>
      <c r="M248" s="76">
        <f t="shared" si="53"/>
        <v>0</v>
      </c>
      <c r="N248" s="85"/>
      <c r="O248" s="76">
        <f>O216</f>
        <v>0</v>
      </c>
    </row>
    <row r="249" spans="2:17" s="82" customFormat="1" x14ac:dyDescent="0.2"/>
    <row r="250" spans="2:17" s="82" customFormat="1" x14ac:dyDescent="0.2">
      <c r="B250" s="87" t="s">
        <v>236</v>
      </c>
    </row>
    <row r="251" spans="2:17" s="82" customFormat="1" x14ac:dyDescent="0.2">
      <c r="B251" s="90" t="s">
        <v>167</v>
      </c>
      <c r="D251" s="82" t="s">
        <v>92</v>
      </c>
      <c r="F251" s="102">
        <f>SUM(H251:M251)</f>
        <v>97048998.011170924</v>
      </c>
      <c r="H251" s="94">
        <f>SUM(H237:H238,H242,H245:H248)</f>
        <v>1708762</v>
      </c>
      <c r="I251" s="94">
        <f t="shared" ref="I251:K251" si="54">SUM(I237:I238,I242,I245:I248)</f>
        <v>14506435.082167657</v>
      </c>
      <c r="J251" s="94">
        <f t="shared" si="54"/>
        <v>48327439.791518927</v>
      </c>
      <c r="K251" s="94">
        <f t="shared" si="54"/>
        <v>1463878.18</v>
      </c>
      <c r="L251" s="39">
        <f>SUM(L237:L238,L242,L245:L248)+SUM(O237:O238,O242,O245:O248)</f>
        <v>30107457.794053108</v>
      </c>
      <c r="M251" s="94">
        <f>SUM(M237:M238,M242,M245:M248)</f>
        <v>935025.16343122057</v>
      </c>
      <c r="O251" s="3"/>
      <c r="Q251" s="161" t="s">
        <v>792</v>
      </c>
    </row>
    <row r="252" spans="2:17" s="133" customFormat="1" x14ac:dyDescent="0.2">
      <c r="B252" s="90" t="s">
        <v>890</v>
      </c>
      <c r="D252" s="133" t="s">
        <v>92</v>
      </c>
      <c r="F252" s="102">
        <f>SUM(H252:M252)</f>
        <v>6595297.2500000186</v>
      </c>
      <c r="H252" s="94">
        <f>SUM(H239:H241)</f>
        <v>139755.76</v>
      </c>
      <c r="I252" s="94">
        <f t="shared" ref="I252:J252" si="55">SUM(I239:I241)</f>
        <v>1844855.54</v>
      </c>
      <c r="J252" s="94">
        <f t="shared" si="55"/>
        <v>3411656.2400000184</v>
      </c>
      <c r="K252" s="94">
        <f>SUM(K239:K241)</f>
        <v>0</v>
      </c>
      <c r="L252" s="39">
        <f>SUM(L239:L241)+SUM(O239:O241)</f>
        <v>1097680.5</v>
      </c>
      <c r="M252" s="94">
        <f>SUM(M239:M241)</f>
        <v>101349.21000000033</v>
      </c>
      <c r="O252" s="3"/>
      <c r="Q252" s="161"/>
    </row>
    <row r="253" spans="2:17" s="82" customFormat="1" x14ac:dyDescent="0.2"/>
    <row r="254" spans="2:17" s="125" customFormat="1" x14ac:dyDescent="0.2">
      <c r="B254" s="125" t="s">
        <v>253</v>
      </c>
    </row>
    <row r="255" spans="2:17" s="82" customFormat="1" x14ac:dyDescent="0.2"/>
    <row r="256" spans="2:17" s="82" customFormat="1" ht="15" x14ac:dyDescent="0.25">
      <c r="B256" s="89" t="s">
        <v>220</v>
      </c>
    </row>
    <row r="257" spans="2:20" s="82" customFormat="1" x14ac:dyDescent="0.2">
      <c r="B257" s="87" t="s">
        <v>214</v>
      </c>
    </row>
    <row r="258" spans="2:20" s="82" customFormat="1" x14ac:dyDescent="0.2">
      <c r="B258" s="87" t="s">
        <v>81</v>
      </c>
    </row>
    <row r="259" spans="2:20" s="82" customFormat="1" x14ac:dyDescent="0.2">
      <c r="B259" s="82" t="s">
        <v>82</v>
      </c>
      <c r="D259" s="82" t="s">
        <v>93</v>
      </c>
      <c r="F259" s="102">
        <f>SUM(H259:M259,O259)</f>
        <v>124260691.91971752</v>
      </c>
      <c r="G259" s="85"/>
      <c r="H259" s="103">
        <f>'Input OPEX-AD'!H91</f>
        <v>3881240</v>
      </c>
      <c r="I259" s="103">
        <f>'Input OPEX-AD'!I91</f>
        <v>21129272.376629222</v>
      </c>
      <c r="J259" s="103">
        <f>'Input OPEX-AD'!J91</f>
        <v>58334251.483219624</v>
      </c>
      <c r="K259" s="103">
        <f>'Input OPEX-AD'!K91</f>
        <v>1380541.02</v>
      </c>
      <c r="L259" s="103">
        <f>'Input OPEX-AD'!L91</f>
        <v>35784065.571390502</v>
      </c>
      <c r="M259" s="103">
        <f>'Input OPEX-AD'!M91</f>
        <v>1145987.0729685496</v>
      </c>
      <c r="N259" s="85"/>
      <c r="O259" s="103">
        <f>'Input OPEX-AD'!O91</f>
        <v>2605334.3955096374</v>
      </c>
      <c r="P259" s="85"/>
    </row>
    <row r="260" spans="2:20" s="82" customFormat="1" x14ac:dyDescent="0.2">
      <c r="B260" s="82" t="s">
        <v>89</v>
      </c>
      <c r="D260" s="82" t="s">
        <v>93</v>
      </c>
      <c r="F260" s="102">
        <f t="shared" ref="F260:F264" si="56">SUM(H260:M260,O260)</f>
        <v>184471.66550149315</v>
      </c>
      <c r="G260" s="85"/>
      <c r="H260" s="103">
        <f>'Input OPEX-AD'!H92</f>
        <v>6414</v>
      </c>
      <c r="I260" s="103">
        <f>'Input OPEX-AD'!I92</f>
        <v>12083.276882694094</v>
      </c>
      <c r="J260" s="103">
        <f>'Input OPEX-AD'!J92</f>
        <v>163892.52193603065</v>
      </c>
      <c r="K260" s="103">
        <f>'Input OPEX-AD'!K92</f>
        <v>0</v>
      </c>
      <c r="L260" s="103">
        <f>'Input OPEX-AD'!L92</f>
        <v>0</v>
      </c>
      <c r="M260" s="103">
        <f>'Input OPEX-AD'!M92</f>
        <v>2081.8666827683924</v>
      </c>
      <c r="N260" s="85"/>
      <c r="O260" s="103">
        <f>'Input OPEX-AD'!O92</f>
        <v>0</v>
      </c>
      <c r="P260" s="85"/>
    </row>
    <row r="261" spans="2:20" s="133" customFormat="1" x14ac:dyDescent="0.2">
      <c r="B261" s="133" t="s">
        <v>865</v>
      </c>
      <c r="D261" s="133" t="s">
        <v>93</v>
      </c>
      <c r="F261" s="102">
        <f t="shared" ref="F261:F263" si="57">SUM(H261:M261,O261)</f>
        <v>4900231.2100000586</v>
      </c>
      <c r="G261" s="85"/>
      <c r="H261" s="103">
        <f>'Input OPEX-AD'!H93</f>
        <v>137219.31</v>
      </c>
      <c r="I261" s="103">
        <f>'Input OPEX-AD'!I93</f>
        <v>1978391.1400000001</v>
      </c>
      <c r="J261" s="103">
        <f>'Input OPEX-AD'!J93</f>
        <v>2064367.3000000585</v>
      </c>
      <c r="K261" s="103">
        <f>'Input OPEX-AD'!K93</f>
        <v>121288.22</v>
      </c>
      <c r="L261" s="103">
        <f>'Input OPEX-AD'!L93</f>
        <v>210678.3</v>
      </c>
      <c r="M261" s="103">
        <f>'Input OPEX-AD'!M93</f>
        <v>63976.940000000104</v>
      </c>
      <c r="N261" s="85"/>
      <c r="O261" s="103">
        <f>'Input OPEX-AD'!O93</f>
        <v>324310</v>
      </c>
      <c r="P261" s="85"/>
    </row>
    <row r="262" spans="2:20" s="133" customFormat="1" x14ac:dyDescent="0.2">
      <c r="B262" s="133" t="s">
        <v>867</v>
      </c>
      <c r="D262" s="133" t="s">
        <v>93</v>
      </c>
      <c r="F262" s="102">
        <f t="shared" si="57"/>
        <v>1867242.3399999561</v>
      </c>
      <c r="G262" s="85"/>
      <c r="H262" s="103">
        <f>'Input OPEX-AD'!H94</f>
        <v>5452.65</v>
      </c>
      <c r="I262" s="103">
        <f>'Input OPEX-AD'!I94</f>
        <v>114912</v>
      </c>
      <c r="J262" s="103">
        <f>'Input OPEX-AD'!J94</f>
        <v>1133264.1299999563</v>
      </c>
      <c r="K262" s="103">
        <f>'Input OPEX-AD'!K94</f>
        <v>8680</v>
      </c>
      <c r="L262" s="103">
        <f>'Input OPEX-AD'!L94</f>
        <v>604933.55999999994</v>
      </c>
      <c r="M262" s="103">
        <f>'Input OPEX-AD'!M94</f>
        <v>0</v>
      </c>
      <c r="N262" s="85"/>
      <c r="O262" s="103">
        <f>'Input OPEX-AD'!O94</f>
        <v>0</v>
      </c>
      <c r="P262" s="85"/>
    </row>
    <row r="263" spans="2:20" s="133" customFormat="1" x14ac:dyDescent="0.2">
      <c r="B263" s="133" t="s">
        <v>866</v>
      </c>
      <c r="D263" s="133" t="s">
        <v>93</v>
      </c>
      <c r="F263" s="102">
        <f t="shared" si="57"/>
        <v>29602.32</v>
      </c>
      <c r="G263" s="85"/>
      <c r="H263" s="103">
        <f>'Input OPEX-AD'!H95</f>
        <v>18815.32</v>
      </c>
      <c r="I263" s="103">
        <f>'Input OPEX-AD'!I95</f>
        <v>0</v>
      </c>
      <c r="J263" s="103">
        <f>'Input OPEX-AD'!J95</f>
        <v>0</v>
      </c>
      <c r="K263" s="103">
        <f>'Input OPEX-AD'!K95</f>
        <v>10787.000000000002</v>
      </c>
      <c r="L263" s="103">
        <f>'Input OPEX-AD'!L95</f>
        <v>0</v>
      </c>
      <c r="M263" s="103">
        <f>'Input OPEX-AD'!M95</f>
        <v>0</v>
      </c>
      <c r="N263" s="85"/>
      <c r="O263" s="103">
        <f>'Input OPEX-AD'!O95</f>
        <v>0</v>
      </c>
      <c r="P263" s="85"/>
    </row>
    <row r="264" spans="2:20" s="82" customFormat="1" x14ac:dyDescent="0.2">
      <c r="B264" s="82" t="s">
        <v>83</v>
      </c>
      <c r="D264" s="82" t="s">
        <v>93</v>
      </c>
      <c r="F264" s="102">
        <f t="shared" si="56"/>
        <v>156157.32</v>
      </c>
      <c r="G264" s="85"/>
      <c r="H264" s="103">
        <f>'Input OPEX-AD'!H96</f>
        <v>0</v>
      </c>
      <c r="I264" s="103">
        <f>'Input OPEX-AD'!I96</f>
        <v>0</v>
      </c>
      <c r="J264" s="103">
        <f>'Input OPEX-AD'!J96</f>
        <v>0</v>
      </c>
      <c r="K264" s="103">
        <f>'Input OPEX-AD'!K96</f>
        <v>156157.32</v>
      </c>
      <c r="L264" s="103">
        <f>'Input OPEX-AD'!L96</f>
        <v>0</v>
      </c>
      <c r="M264" s="103">
        <f>'Input OPEX-AD'!M96</f>
        <v>0</v>
      </c>
      <c r="N264" s="85"/>
      <c r="O264" s="103">
        <f>'Input OPEX-AD'!O96</f>
        <v>0</v>
      </c>
      <c r="P264" s="85"/>
    </row>
    <row r="265" spans="2:20" s="82" customFormat="1" x14ac:dyDescent="0.2">
      <c r="F265" s="85"/>
      <c r="G265" s="85"/>
      <c r="H265" s="85"/>
      <c r="I265" s="85"/>
      <c r="J265" s="85"/>
      <c r="K265" s="85"/>
      <c r="L265" s="85"/>
      <c r="M265" s="85"/>
      <c r="N265" s="85"/>
      <c r="O265" s="85"/>
      <c r="P265" s="85"/>
      <c r="Q265" s="85"/>
      <c r="R265" s="85"/>
      <c r="S265" s="85"/>
      <c r="T265" s="85"/>
    </row>
    <row r="266" spans="2:20" s="82" customFormat="1" x14ac:dyDescent="0.2">
      <c r="B266" s="87" t="s">
        <v>84</v>
      </c>
      <c r="F266" s="85"/>
      <c r="G266" s="85"/>
      <c r="H266" s="85"/>
      <c r="I266" s="85"/>
      <c r="J266" s="85"/>
      <c r="K266" s="85"/>
      <c r="L266" s="85"/>
      <c r="M266" s="85"/>
      <c r="N266" s="85"/>
      <c r="O266" s="85"/>
      <c r="P266" s="85"/>
      <c r="Q266" s="85"/>
      <c r="R266" s="85"/>
      <c r="S266" s="85"/>
      <c r="T266" s="85"/>
    </row>
    <row r="267" spans="2:20" s="82" customFormat="1" x14ac:dyDescent="0.2">
      <c r="B267" s="82" t="s">
        <v>85</v>
      </c>
      <c r="D267" s="82" t="s">
        <v>93</v>
      </c>
      <c r="F267" s="102">
        <f>SUM(H267:M267,O267)</f>
        <v>54191.640380416939</v>
      </c>
      <c r="G267" s="85"/>
      <c r="H267" s="103">
        <f>'Input OPEX-AD'!H99</f>
        <v>0</v>
      </c>
      <c r="I267" s="103">
        <f>'Input OPEX-AD'!I99</f>
        <v>0</v>
      </c>
      <c r="J267" s="103">
        <f>'Input OPEX-AD'!J99</f>
        <v>52928.310380416937</v>
      </c>
      <c r="K267" s="103">
        <f>'Input OPEX-AD'!K99</f>
        <v>1263.33</v>
      </c>
      <c r="L267" s="103">
        <f>'Input OPEX-AD'!L99</f>
        <v>0</v>
      </c>
      <c r="M267" s="103">
        <f>'Input OPEX-AD'!M99</f>
        <v>0</v>
      </c>
      <c r="N267" s="85"/>
      <c r="O267" s="103">
        <f>'Input OPEX-AD'!O99</f>
        <v>0</v>
      </c>
      <c r="P267" s="85"/>
    </row>
    <row r="268" spans="2:20" s="82" customFormat="1" x14ac:dyDescent="0.2">
      <c r="B268" s="133" t="s">
        <v>86</v>
      </c>
      <c r="D268" s="82" t="s">
        <v>93</v>
      </c>
      <c r="F268" s="102">
        <f t="shared" ref="F268:F270" si="58">SUM(H268:M268,O268)</f>
        <v>93911.858534699713</v>
      </c>
      <c r="G268" s="85"/>
      <c r="H268" s="103">
        <f>'Input OPEX-AD'!H100</f>
        <v>1841</v>
      </c>
      <c r="I268" s="103">
        <f>'Input OPEX-AD'!I100</f>
        <v>11011.679797461302</v>
      </c>
      <c r="J268" s="103">
        <f>'Input OPEX-AD'!J100</f>
        <v>0</v>
      </c>
      <c r="K268" s="103">
        <f>'Input OPEX-AD'!K100</f>
        <v>9629.93</v>
      </c>
      <c r="L268" s="103">
        <f>'Input OPEX-AD'!L100</f>
        <v>71429.24873723842</v>
      </c>
      <c r="M268" s="103">
        <f>'Input OPEX-AD'!M100</f>
        <v>0</v>
      </c>
      <c r="N268" s="85"/>
      <c r="O268" s="103">
        <f>'Input OPEX-AD'!O100</f>
        <v>0</v>
      </c>
      <c r="P268" s="85"/>
    </row>
    <row r="269" spans="2:20" s="133" customFormat="1" x14ac:dyDescent="0.2">
      <c r="B269" s="133" t="s">
        <v>87</v>
      </c>
      <c r="D269" s="133" t="s">
        <v>93</v>
      </c>
      <c r="F269" s="102">
        <f t="shared" si="58"/>
        <v>7254.4715398150038</v>
      </c>
      <c r="G269" s="85"/>
      <c r="H269" s="103">
        <f>'Input OPEX-AD'!H101</f>
        <v>19</v>
      </c>
      <c r="I269" s="103">
        <f>'Input OPEX-AD'!I101</f>
        <v>5504.80398042871</v>
      </c>
      <c r="J269" s="103">
        <f>'Input OPEX-AD'!J101</f>
        <v>0</v>
      </c>
      <c r="K269" s="103">
        <f>'Input OPEX-AD'!K101</f>
        <v>360.64</v>
      </c>
      <c r="L269" s="103">
        <f>'Input OPEX-AD'!L101</f>
        <v>1370.0275593862939</v>
      </c>
      <c r="M269" s="103">
        <f>'Input OPEX-AD'!M101</f>
        <v>0</v>
      </c>
      <c r="N269" s="85"/>
      <c r="O269" s="103">
        <f>'Input OPEX-AD'!O101</f>
        <v>0</v>
      </c>
      <c r="P269" s="85"/>
    </row>
    <row r="270" spans="2:20" s="82" customFormat="1" x14ac:dyDescent="0.2">
      <c r="B270" s="82" t="s">
        <v>88</v>
      </c>
      <c r="D270" s="82" t="s">
        <v>93</v>
      </c>
      <c r="F270" s="102">
        <f t="shared" si="58"/>
        <v>2154024.5028423499</v>
      </c>
      <c r="G270" s="85"/>
      <c r="H270" s="103">
        <f>'Input OPEX-AD'!H102</f>
        <v>0</v>
      </c>
      <c r="I270" s="103">
        <f>'Input OPEX-AD'!I102</f>
        <v>39627.324908252762</v>
      </c>
      <c r="J270" s="103">
        <f>'Input OPEX-AD'!J102</f>
        <v>2024360.5917769191</v>
      </c>
      <c r="K270" s="103">
        <f>'Input OPEX-AD'!K102</f>
        <v>685.19</v>
      </c>
      <c r="L270" s="103">
        <f>'Input OPEX-AD'!L102</f>
        <v>89351.396157178315</v>
      </c>
      <c r="M270" s="103">
        <f>'Input OPEX-AD'!M102</f>
        <v>0</v>
      </c>
      <c r="N270" s="85"/>
      <c r="O270" s="103">
        <f>'Input OPEX-AD'!O102</f>
        <v>0</v>
      </c>
      <c r="P270" s="85"/>
    </row>
    <row r="271" spans="2:20" s="82" customFormat="1" x14ac:dyDescent="0.2">
      <c r="F271" s="85"/>
      <c r="G271" s="85"/>
      <c r="H271" s="85"/>
      <c r="I271" s="85"/>
      <c r="J271" s="85"/>
      <c r="K271" s="85"/>
      <c r="L271" s="85"/>
      <c r="M271" s="85"/>
      <c r="N271" s="85"/>
      <c r="O271" s="85"/>
      <c r="P271" s="85"/>
    </row>
    <row r="272" spans="2:20" s="82" customFormat="1" x14ac:dyDescent="0.2">
      <c r="B272" s="87" t="s">
        <v>151</v>
      </c>
      <c r="F272" s="85"/>
      <c r="G272" s="85"/>
      <c r="H272" s="85"/>
      <c r="I272" s="85"/>
      <c r="J272" s="85"/>
      <c r="K272" s="85"/>
      <c r="L272" s="85"/>
      <c r="M272" s="85"/>
      <c r="N272" s="85"/>
      <c r="O272" s="85"/>
      <c r="P272" s="85"/>
    </row>
    <row r="273" spans="2:16" s="82" customFormat="1" x14ac:dyDescent="0.2">
      <c r="B273" s="87" t="s">
        <v>103</v>
      </c>
      <c r="F273" s="85"/>
      <c r="G273" s="85"/>
      <c r="H273" s="85"/>
      <c r="I273" s="85"/>
      <c r="J273" s="85"/>
      <c r="K273" s="85"/>
      <c r="L273" s="85"/>
      <c r="M273" s="85"/>
      <c r="N273" s="85"/>
      <c r="O273" s="85"/>
      <c r="P273" s="85"/>
    </row>
    <row r="274" spans="2:16" s="82" customFormat="1" x14ac:dyDescent="0.2">
      <c r="B274" s="82" t="s">
        <v>102</v>
      </c>
      <c r="D274" s="82" t="s">
        <v>93</v>
      </c>
      <c r="F274" s="102">
        <f>SUM(H274:M274,O274)</f>
        <v>15161911.186281752</v>
      </c>
      <c r="G274" s="85"/>
      <c r="H274" s="103">
        <f>'Input Ov. Op-AD'!H273</f>
        <v>230512.47234000015</v>
      </c>
      <c r="I274" s="103">
        <f>'Input Ov. Op-AD'!I273</f>
        <v>4720683.1073235879</v>
      </c>
      <c r="J274" s="103">
        <f>'Input Ov. Op-AD'!J273</f>
        <v>6139551.5241537783</v>
      </c>
      <c r="K274" s="103">
        <f>'Input Ov. Op-AD'!K273</f>
        <v>216778.35000000003</v>
      </c>
      <c r="L274" s="103">
        <f>'Input Ov. Op-AD'!L273</f>
        <v>3142970.2124643875</v>
      </c>
      <c r="M274" s="103">
        <f>'Input Ov. Op-AD'!M273</f>
        <v>351916.52999999915</v>
      </c>
      <c r="N274" s="85"/>
      <c r="O274" s="103">
        <f>'Input Ov. Op-AD'!O273</f>
        <v>359498.99</v>
      </c>
      <c r="P274" s="85"/>
    </row>
    <row r="275" spans="2:16" s="82" customFormat="1" x14ac:dyDescent="0.2">
      <c r="B275" s="82" t="s">
        <v>137</v>
      </c>
      <c r="D275" s="82" t="s">
        <v>93</v>
      </c>
      <c r="F275" s="102">
        <f t="shared" ref="F275" si="59">SUM(H275:M275,O275)</f>
        <v>371377.62935345789</v>
      </c>
      <c r="G275" s="85"/>
      <c r="H275" s="103">
        <f>'Input Ov. Op-AD'!H265</f>
        <v>46560.780000000013</v>
      </c>
      <c r="I275" s="103">
        <f>'Input Ov. Op-AD'!I265</f>
        <v>89007.298298403824</v>
      </c>
      <c r="J275" s="103">
        <f>'Input Ov. Op-AD'!J265</f>
        <v>47684.270000000004</v>
      </c>
      <c r="K275" s="103">
        <f>'Input Ov. Op-AD'!K265</f>
        <v>27667.95</v>
      </c>
      <c r="L275" s="103">
        <f>'Input Ov. Op-AD'!L265</f>
        <v>128412.99105505398</v>
      </c>
      <c r="M275" s="103">
        <f>'Input Ov. Op-AD'!M265</f>
        <v>3357.3400000000015</v>
      </c>
      <c r="N275" s="85"/>
      <c r="O275" s="103">
        <f>'Input Ov. Op-AD'!O265</f>
        <v>28687</v>
      </c>
      <c r="P275" s="85"/>
    </row>
    <row r="276" spans="2:16" s="82" customFormat="1" x14ac:dyDescent="0.2">
      <c r="F276" s="85"/>
      <c r="G276" s="85"/>
      <c r="H276" s="85"/>
      <c r="I276" s="85"/>
      <c r="J276" s="85"/>
      <c r="K276" s="85"/>
      <c r="L276" s="85"/>
      <c r="M276" s="85"/>
      <c r="N276" s="85"/>
      <c r="O276" s="85"/>
      <c r="P276" s="85"/>
    </row>
    <row r="277" spans="2:16" s="82" customFormat="1" x14ac:dyDescent="0.2">
      <c r="B277" s="87" t="s">
        <v>105</v>
      </c>
      <c r="F277" s="85"/>
      <c r="G277" s="85"/>
      <c r="H277" s="85"/>
      <c r="I277" s="85"/>
      <c r="J277" s="85"/>
      <c r="K277" s="85"/>
      <c r="L277" s="85"/>
      <c r="M277" s="85"/>
      <c r="N277" s="85"/>
      <c r="O277" s="85"/>
      <c r="P277" s="85"/>
    </row>
    <row r="278" spans="2:16" s="82" customFormat="1" x14ac:dyDescent="0.2">
      <c r="B278" s="82" t="s">
        <v>102</v>
      </c>
      <c r="D278" s="82" t="s">
        <v>93</v>
      </c>
      <c r="F278" s="102">
        <f>SUM(H278:M278,O278)</f>
        <v>1760382.5721292228</v>
      </c>
      <c r="G278" s="85"/>
      <c r="H278" s="103">
        <f>'Input Ov. Op-AD'!H287</f>
        <v>34288.770000000011</v>
      </c>
      <c r="I278" s="103">
        <f>'Input Ov. Op-AD'!I287</f>
        <v>688401.51</v>
      </c>
      <c r="J278" s="103">
        <f>'Input Ov. Op-AD'!J287</f>
        <v>916422.7517449396</v>
      </c>
      <c r="K278" s="103">
        <f>'Input Ov. Op-AD'!K287</f>
        <v>20125.86</v>
      </c>
      <c r="L278" s="103">
        <f>'Input Ov. Op-AD'!L287</f>
        <v>15239.693502626644</v>
      </c>
      <c r="M278" s="103">
        <f>'Input Ov. Op-AD'!M287</f>
        <v>5244.1836842964331</v>
      </c>
      <c r="N278" s="85"/>
      <c r="O278" s="103">
        <f>'Input Ov. Op-AD'!O287</f>
        <v>80659.803197359972</v>
      </c>
      <c r="P278" s="85"/>
    </row>
    <row r="279" spans="2:16" s="82" customFormat="1" x14ac:dyDescent="0.2">
      <c r="F279" s="85"/>
      <c r="G279" s="85"/>
      <c r="H279" s="85"/>
      <c r="I279" s="85"/>
      <c r="J279" s="85"/>
      <c r="K279" s="85"/>
      <c r="L279" s="85"/>
      <c r="M279" s="85"/>
      <c r="N279" s="85"/>
      <c r="O279" s="85"/>
      <c r="P279" s="85"/>
    </row>
    <row r="280" spans="2:16" s="82" customFormat="1" x14ac:dyDescent="0.2">
      <c r="B280" s="87" t="s">
        <v>94</v>
      </c>
      <c r="F280" s="85"/>
      <c r="G280" s="85"/>
      <c r="H280" s="85"/>
      <c r="I280" s="85"/>
      <c r="J280" s="85"/>
      <c r="K280" s="85"/>
      <c r="L280" s="85"/>
      <c r="M280" s="85"/>
      <c r="N280" s="85"/>
      <c r="O280" s="85"/>
      <c r="P280" s="85"/>
    </row>
    <row r="281" spans="2:16" s="82" customFormat="1" x14ac:dyDescent="0.2">
      <c r="B281" s="82" t="s">
        <v>160</v>
      </c>
      <c r="D281" s="82" t="s">
        <v>93</v>
      </c>
      <c r="F281" s="102">
        <f>SUM(H281:M281,O281)</f>
        <v>331197.54935345781</v>
      </c>
      <c r="G281" s="85"/>
      <c r="H281" s="103">
        <f>'Input Ov. Op-AD'!H252</f>
        <v>6380.7</v>
      </c>
      <c r="I281" s="103">
        <f>'Input Ov. Op-AD'!I252</f>
        <v>89007.298298403824</v>
      </c>
      <c r="J281" s="103">
        <f>'Input Ov. Op-AD'!J252</f>
        <v>47684.270000000004</v>
      </c>
      <c r="K281" s="103">
        <f>'Input Ov. Op-AD'!K252</f>
        <v>27667.95</v>
      </c>
      <c r="L281" s="103">
        <f>'Input Ov. Op-AD'!L252</f>
        <v>128412.99105505398</v>
      </c>
      <c r="M281" s="103">
        <f>'Input Ov. Op-AD'!M252</f>
        <v>3357.3400000000015</v>
      </c>
      <c r="N281" s="85"/>
      <c r="O281" s="103">
        <f>'Input Ov. Op-AD'!O252</f>
        <v>28687</v>
      </c>
      <c r="P281" s="85"/>
    </row>
    <row r="282" spans="2:16" s="82" customFormat="1" x14ac:dyDescent="0.2">
      <c r="F282" s="85"/>
      <c r="G282" s="85"/>
      <c r="H282" s="85"/>
      <c r="I282" s="85"/>
      <c r="J282" s="85"/>
      <c r="K282" s="85"/>
      <c r="L282" s="85"/>
      <c r="M282" s="85"/>
      <c r="N282" s="85"/>
      <c r="O282" s="85"/>
      <c r="P282" s="85"/>
    </row>
    <row r="283" spans="2:16" s="82" customFormat="1" x14ac:dyDescent="0.2">
      <c r="B283" s="87" t="s">
        <v>113</v>
      </c>
      <c r="F283" s="85"/>
      <c r="G283" s="85"/>
      <c r="H283" s="85"/>
      <c r="I283" s="85"/>
      <c r="J283" s="85"/>
      <c r="K283" s="85"/>
      <c r="L283" s="85"/>
      <c r="M283" s="85"/>
      <c r="N283" s="85"/>
      <c r="O283" s="85"/>
      <c r="P283" s="85"/>
    </row>
    <row r="284" spans="2:16" s="82" customFormat="1" x14ac:dyDescent="0.2">
      <c r="B284" s="82" t="s">
        <v>114</v>
      </c>
      <c r="D284" s="82" t="s">
        <v>93</v>
      </c>
      <c r="F284" s="102">
        <f>SUM(H284:M284,O284)</f>
        <v>61443.744230066171</v>
      </c>
      <c r="G284" s="85"/>
      <c r="H284" s="103">
        <f>'Input Ov. Op-AD'!H293</f>
        <v>0</v>
      </c>
      <c r="I284" s="103">
        <f>'Input Ov. Op-AD'!I293</f>
        <v>0</v>
      </c>
      <c r="J284" s="103">
        <f>'Input Ov. Op-AD'!J293</f>
        <v>32734.174230066103</v>
      </c>
      <c r="K284" s="103">
        <f>'Input Ov. Op-AD'!K293</f>
        <v>15.680000000000001</v>
      </c>
      <c r="L284" s="103">
        <f>'Input Ov. Op-AD'!L293</f>
        <v>28693.890000000069</v>
      </c>
      <c r="M284" s="103">
        <f>'Input Ov. Op-AD'!M293</f>
        <v>0</v>
      </c>
      <c r="N284" s="85"/>
      <c r="O284" s="103">
        <f>'Input Ov. Op-AD'!O293</f>
        <v>0</v>
      </c>
      <c r="P284" s="85"/>
    </row>
    <row r="285" spans="2:16" s="82" customFormat="1" x14ac:dyDescent="0.2">
      <c r="F285" s="85"/>
      <c r="G285" s="85"/>
      <c r="H285" s="85"/>
      <c r="I285" s="85"/>
      <c r="J285" s="85"/>
      <c r="K285" s="85"/>
      <c r="L285" s="85"/>
      <c r="M285" s="85"/>
      <c r="N285" s="85"/>
      <c r="O285" s="85"/>
      <c r="P285" s="85"/>
    </row>
    <row r="286" spans="2:16" s="85" customFormat="1" x14ac:dyDescent="0.2">
      <c r="B286" s="87" t="s">
        <v>322</v>
      </c>
    </row>
    <row r="287" spans="2:16" s="85" customFormat="1" x14ac:dyDescent="0.2">
      <c r="B287" s="85" t="s">
        <v>321</v>
      </c>
      <c r="D287" s="133" t="s">
        <v>93</v>
      </c>
      <c r="F287" s="102">
        <f>SUM(H287:M287,O287)</f>
        <v>0</v>
      </c>
      <c r="H287" s="114"/>
      <c r="I287" s="114"/>
      <c r="J287" s="114"/>
      <c r="K287" s="114"/>
      <c r="L287" s="114"/>
      <c r="M287" s="114"/>
      <c r="O287" s="114"/>
    </row>
    <row r="288" spans="2:16" s="133" customFormat="1" x14ac:dyDescent="0.2">
      <c r="F288" s="85"/>
      <c r="G288" s="85"/>
      <c r="H288" s="85"/>
      <c r="I288" s="85"/>
      <c r="J288" s="85"/>
      <c r="K288" s="85"/>
      <c r="L288" s="85"/>
      <c r="M288" s="85"/>
      <c r="N288" s="85"/>
      <c r="O288" s="85"/>
      <c r="P288" s="85"/>
    </row>
    <row r="289" spans="2:16" s="82" customFormat="1" ht="15" x14ac:dyDescent="0.25">
      <c r="B289" s="89" t="s">
        <v>238</v>
      </c>
      <c r="F289" s="85"/>
      <c r="G289" s="85"/>
      <c r="H289" s="85"/>
      <c r="I289" s="85"/>
      <c r="J289" s="85"/>
      <c r="K289" s="85"/>
      <c r="L289" s="85"/>
      <c r="M289" s="85"/>
      <c r="N289" s="85"/>
      <c r="O289" s="85"/>
      <c r="P289" s="85"/>
    </row>
    <row r="290" spans="2:16" s="82" customFormat="1" x14ac:dyDescent="0.2">
      <c r="B290" s="87" t="s">
        <v>81</v>
      </c>
      <c r="N290" s="85"/>
      <c r="P290" s="85"/>
    </row>
    <row r="291" spans="2:16" s="82" customFormat="1" x14ac:dyDescent="0.2">
      <c r="B291" s="82" t="s">
        <v>82</v>
      </c>
      <c r="D291" s="82" t="s">
        <v>93</v>
      </c>
      <c r="F291" s="102">
        <f>SUM(H291:M291,O291)</f>
        <v>107317134.4970765</v>
      </c>
      <c r="G291" s="85"/>
      <c r="H291" s="104">
        <f>H259-(H274-H275+H278+H281+H284+H287)</f>
        <v>3656618.8376599997</v>
      </c>
      <c r="I291" s="104">
        <f t="shared" ref="I291:M291" si="60">I259-(I274-I275+I278+I281+I284+I287)</f>
        <v>15720187.759305634</v>
      </c>
      <c r="J291" s="104">
        <f t="shared" si="60"/>
        <v>51245543.033090837</v>
      </c>
      <c r="K291" s="104">
        <f t="shared" si="60"/>
        <v>1143621.1299999999</v>
      </c>
      <c r="L291" s="104">
        <f t="shared" si="60"/>
        <v>32597161.77542349</v>
      </c>
      <c r="M291" s="104">
        <f t="shared" si="60"/>
        <v>788826.35928425402</v>
      </c>
      <c r="N291" s="85"/>
      <c r="O291" s="104">
        <f>O259-(O274-O275+O278+O281+O284+O287)</f>
        <v>2165175.6023122775</v>
      </c>
      <c r="P291" s="85"/>
    </row>
    <row r="292" spans="2:16" s="82" customFormat="1" x14ac:dyDescent="0.2">
      <c r="B292" s="82" t="s">
        <v>89</v>
      </c>
      <c r="D292" s="82" t="s">
        <v>93</v>
      </c>
      <c r="F292" s="102">
        <f t="shared" ref="F292:F296" si="61">SUM(H292:M292,O292)</f>
        <v>184471.66550149315</v>
      </c>
      <c r="G292" s="85"/>
      <c r="H292" s="76">
        <f t="shared" ref="H292:M296" si="62">H260</f>
        <v>6414</v>
      </c>
      <c r="I292" s="76">
        <f t="shared" si="62"/>
        <v>12083.276882694094</v>
      </c>
      <c r="J292" s="76">
        <f t="shared" si="62"/>
        <v>163892.52193603065</v>
      </c>
      <c r="K292" s="76">
        <f t="shared" si="62"/>
        <v>0</v>
      </c>
      <c r="L292" s="76">
        <f t="shared" si="62"/>
        <v>0</v>
      </c>
      <c r="M292" s="76">
        <f t="shared" si="62"/>
        <v>2081.8666827683924</v>
      </c>
      <c r="N292" s="85"/>
      <c r="O292" s="76">
        <f>O260</f>
        <v>0</v>
      </c>
      <c r="P292" s="85"/>
    </row>
    <row r="293" spans="2:16" s="133" customFormat="1" x14ac:dyDescent="0.2">
      <c r="B293" s="133" t="s">
        <v>865</v>
      </c>
      <c r="D293" s="133" t="s">
        <v>93</v>
      </c>
      <c r="F293" s="102">
        <f t="shared" ref="F293:F295" si="63">SUM(H293:M293,O293)</f>
        <v>4900231.2100000586</v>
      </c>
      <c r="G293" s="85"/>
      <c r="H293" s="76">
        <f t="shared" si="62"/>
        <v>137219.31</v>
      </c>
      <c r="I293" s="76">
        <f t="shared" si="62"/>
        <v>1978391.1400000001</v>
      </c>
      <c r="J293" s="76">
        <f t="shared" si="62"/>
        <v>2064367.3000000585</v>
      </c>
      <c r="K293" s="76">
        <f t="shared" si="62"/>
        <v>121288.22</v>
      </c>
      <c r="L293" s="76">
        <f t="shared" si="62"/>
        <v>210678.3</v>
      </c>
      <c r="M293" s="76">
        <f t="shared" si="62"/>
        <v>63976.940000000104</v>
      </c>
      <c r="N293" s="85"/>
      <c r="O293" s="76">
        <f>O261</f>
        <v>324310</v>
      </c>
      <c r="P293" s="85"/>
    </row>
    <row r="294" spans="2:16" s="133" customFormat="1" x14ac:dyDescent="0.2">
      <c r="B294" s="133" t="s">
        <v>867</v>
      </c>
      <c r="D294" s="133" t="s">
        <v>93</v>
      </c>
      <c r="F294" s="102">
        <f t="shared" si="63"/>
        <v>1867242.3399999561</v>
      </c>
      <c r="G294" s="85"/>
      <c r="H294" s="76">
        <f t="shared" si="62"/>
        <v>5452.65</v>
      </c>
      <c r="I294" s="76">
        <f t="shared" si="62"/>
        <v>114912</v>
      </c>
      <c r="J294" s="76">
        <f t="shared" si="62"/>
        <v>1133264.1299999563</v>
      </c>
      <c r="K294" s="76">
        <f t="shared" si="62"/>
        <v>8680</v>
      </c>
      <c r="L294" s="76">
        <f t="shared" si="62"/>
        <v>604933.55999999994</v>
      </c>
      <c r="M294" s="76">
        <f t="shared" si="62"/>
        <v>0</v>
      </c>
      <c r="N294" s="85"/>
      <c r="O294" s="76">
        <f>O262</f>
        <v>0</v>
      </c>
      <c r="P294" s="85"/>
    </row>
    <row r="295" spans="2:16" s="133" customFormat="1" x14ac:dyDescent="0.2">
      <c r="B295" s="133" t="s">
        <v>866</v>
      </c>
      <c r="D295" s="133" t="s">
        <v>93</v>
      </c>
      <c r="F295" s="102">
        <f t="shared" si="63"/>
        <v>29602.32</v>
      </c>
      <c r="G295" s="85"/>
      <c r="H295" s="76">
        <f t="shared" si="62"/>
        <v>18815.32</v>
      </c>
      <c r="I295" s="76">
        <f t="shared" si="62"/>
        <v>0</v>
      </c>
      <c r="J295" s="76">
        <f t="shared" si="62"/>
        <v>0</v>
      </c>
      <c r="K295" s="76">
        <f t="shared" si="62"/>
        <v>10787.000000000002</v>
      </c>
      <c r="L295" s="76">
        <f t="shared" si="62"/>
        <v>0</v>
      </c>
      <c r="M295" s="76">
        <f t="shared" si="62"/>
        <v>0</v>
      </c>
      <c r="N295" s="85"/>
      <c r="O295" s="76">
        <f>O263</f>
        <v>0</v>
      </c>
      <c r="P295" s="85"/>
    </row>
    <row r="296" spans="2:16" s="82" customFormat="1" x14ac:dyDescent="0.2">
      <c r="B296" s="82" t="s">
        <v>83</v>
      </c>
      <c r="D296" s="82" t="s">
        <v>93</v>
      </c>
      <c r="F296" s="102">
        <f t="shared" si="61"/>
        <v>156157.32</v>
      </c>
      <c r="G296" s="85"/>
      <c r="H296" s="76">
        <f t="shared" si="62"/>
        <v>0</v>
      </c>
      <c r="I296" s="76">
        <f t="shared" si="62"/>
        <v>0</v>
      </c>
      <c r="J296" s="76">
        <f t="shared" si="62"/>
        <v>0</v>
      </c>
      <c r="K296" s="76">
        <f t="shared" si="62"/>
        <v>156157.32</v>
      </c>
      <c r="L296" s="76">
        <f t="shared" si="62"/>
        <v>0</v>
      </c>
      <c r="M296" s="76">
        <f t="shared" si="62"/>
        <v>0</v>
      </c>
      <c r="N296" s="85"/>
      <c r="O296" s="76">
        <f>O264</f>
        <v>0</v>
      </c>
    </row>
    <row r="297" spans="2:16" s="82" customFormat="1" x14ac:dyDescent="0.2">
      <c r="F297" s="85"/>
      <c r="G297" s="85"/>
      <c r="H297" s="85"/>
      <c r="I297" s="85"/>
      <c r="J297" s="85"/>
      <c r="K297" s="85"/>
      <c r="L297" s="85"/>
      <c r="M297" s="85"/>
      <c r="N297" s="85"/>
      <c r="O297" s="85"/>
      <c r="P297" s="85"/>
    </row>
    <row r="298" spans="2:16" s="82" customFormat="1" x14ac:dyDescent="0.2">
      <c r="B298" s="87" t="s">
        <v>84</v>
      </c>
      <c r="F298" s="85"/>
      <c r="G298" s="85"/>
      <c r="H298" s="85"/>
      <c r="I298" s="85"/>
      <c r="J298" s="85"/>
      <c r="K298" s="85"/>
      <c r="L298" s="85"/>
      <c r="M298" s="85"/>
      <c r="N298" s="85"/>
      <c r="O298" s="85"/>
      <c r="P298" s="85"/>
    </row>
    <row r="299" spans="2:16" s="82" customFormat="1" x14ac:dyDescent="0.2">
      <c r="B299" s="82" t="s">
        <v>85</v>
      </c>
      <c r="D299" s="82" t="s">
        <v>93</v>
      </c>
      <c r="F299" s="102">
        <f>SUM(H299:M299,O299)</f>
        <v>54191.640380416939</v>
      </c>
      <c r="G299" s="85"/>
      <c r="H299" s="76">
        <f t="shared" ref="H299:M301" si="64">H267</f>
        <v>0</v>
      </c>
      <c r="I299" s="76">
        <f t="shared" si="64"/>
        <v>0</v>
      </c>
      <c r="J299" s="76">
        <f t="shared" si="64"/>
        <v>52928.310380416937</v>
      </c>
      <c r="K299" s="76">
        <f t="shared" si="64"/>
        <v>1263.33</v>
      </c>
      <c r="L299" s="76">
        <f t="shared" si="64"/>
        <v>0</v>
      </c>
      <c r="M299" s="76">
        <f t="shared" si="64"/>
        <v>0</v>
      </c>
      <c r="N299" s="85"/>
      <c r="O299" s="76">
        <f>O267</f>
        <v>0</v>
      </c>
    </row>
    <row r="300" spans="2:16" s="82" customFormat="1" x14ac:dyDescent="0.2">
      <c r="B300" s="133" t="s">
        <v>86</v>
      </c>
      <c r="D300" s="82" t="s">
        <v>93</v>
      </c>
      <c r="F300" s="102">
        <f t="shared" ref="F300:F302" si="65">SUM(H300:M300,O300)</f>
        <v>93911.858534699713</v>
      </c>
      <c r="G300" s="85"/>
      <c r="H300" s="76">
        <f t="shared" si="64"/>
        <v>1841</v>
      </c>
      <c r="I300" s="76">
        <f t="shared" si="64"/>
        <v>11011.679797461302</v>
      </c>
      <c r="J300" s="76">
        <f t="shared" si="64"/>
        <v>0</v>
      </c>
      <c r="K300" s="76">
        <f t="shared" si="64"/>
        <v>9629.93</v>
      </c>
      <c r="L300" s="76">
        <f t="shared" si="64"/>
        <v>71429.24873723842</v>
      </c>
      <c r="M300" s="76">
        <f t="shared" si="64"/>
        <v>0</v>
      </c>
      <c r="N300" s="85"/>
      <c r="O300" s="76">
        <f>O268</f>
        <v>0</v>
      </c>
    </row>
    <row r="301" spans="2:16" s="133" customFormat="1" x14ac:dyDescent="0.2">
      <c r="B301" s="133" t="s">
        <v>87</v>
      </c>
      <c r="D301" s="133" t="s">
        <v>93</v>
      </c>
      <c r="F301" s="102">
        <f t="shared" si="65"/>
        <v>7254.4715398150038</v>
      </c>
      <c r="G301" s="85"/>
      <c r="H301" s="76">
        <f t="shared" si="64"/>
        <v>19</v>
      </c>
      <c r="I301" s="76">
        <f t="shared" si="64"/>
        <v>5504.80398042871</v>
      </c>
      <c r="J301" s="76">
        <f t="shared" si="64"/>
        <v>0</v>
      </c>
      <c r="K301" s="76">
        <f t="shared" si="64"/>
        <v>360.64</v>
      </c>
      <c r="L301" s="76">
        <f t="shared" si="64"/>
        <v>1370.0275593862939</v>
      </c>
      <c r="M301" s="76">
        <f t="shared" si="64"/>
        <v>0</v>
      </c>
      <c r="N301" s="85"/>
      <c r="O301" s="76">
        <f>O269</f>
        <v>0</v>
      </c>
    </row>
    <row r="302" spans="2:16" s="82" customFormat="1" x14ac:dyDescent="0.2">
      <c r="B302" s="82" t="s">
        <v>88</v>
      </c>
      <c r="D302" s="82" t="s">
        <v>93</v>
      </c>
      <c r="F302" s="102">
        <f t="shared" si="65"/>
        <v>2154024.5028423499</v>
      </c>
      <c r="G302" s="85"/>
      <c r="H302" s="76">
        <f>H270</f>
        <v>0</v>
      </c>
      <c r="I302" s="76">
        <f t="shared" ref="I302:M302" si="66">I270</f>
        <v>39627.324908252762</v>
      </c>
      <c r="J302" s="76">
        <f t="shared" si="66"/>
        <v>2024360.5917769191</v>
      </c>
      <c r="K302" s="76">
        <f t="shared" si="66"/>
        <v>685.19</v>
      </c>
      <c r="L302" s="76">
        <f t="shared" si="66"/>
        <v>89351.396157178315</v>
      </c>
      <c r="M302" s="76">
        <f t="shared" si="66"/>
        <v>0</v>
      </c>
      <c r="N302" s="85"/>
      <c r="O302" s="76">
        <f t="shared" ref="O302" si="67">O270</f>
        <v>0</v>
      </c>
    </row>
    <row r="303" spans="2:16" s="82" customFormat="1" x14ac:dyDescent="0.2"/>
    <row r="304" spans="2:16" s="82" customFormat="1" x14ac:dyDescent="0.2">
      <c r="B304" s="87" t="s">
        <v>236</v>
      </c>
    </row>
    <row r="305" spans="2:17" s="82" customFormat="1" x14ac:dyDescent="0.2">
      <c r="B305" s="90" t="s">
        <v>170</v>
      </c>
      <c r="D305" s="82" t="s">
        <v>93</v>
      </c>
      <c r="F305" s="102">
        <f>SUM(H305:M305)</f>
        <v>109967145.95587528</v>
      </c>
      <c r="H305" s="94">
        <f>SUM(H291:H292,H296,H299:H302)</f>
        <v>3664892.8376599997</v>
      </c>
      <c r="I305" s="94">
        <f t="shared" ref="I305:M305" si="68">SUM(I291:I292,I296,I299:I302)</f>
        <v>15788414.84487447</v>
      </c>
      <c r="J305" s="94">
        <f t="shared" si="68"/>
        <v>53486724.457184203</v>
      </c>
      <c r="K305" s="94">
        <f t="shared" si="68"/>
        <v>1311717.5399999998</v>
      </c>
      <c r="L305" s="39">
        <f>SUM(L291:L292,L296,L299:L302)+SUM(O291:O292,O296,O299:O302)</f>
        <v>34924488.05018957</v>
      </c>
      <c r="M305" s="94">
        <f t="shared" si="68"/>
        <v>790908.22596702247</v>
      </c>
      <c r="Q305" s="161" t="s">
        <v>792</v>
      </c>
    </row>
    <row r="306" spans="2:17" s="82" customFormat="1" x14ac:dyDescent="0.2">
      <c r="B306" s="82" t="s">
        <v>891</v>
      </c>
      <c r="D306" s="133" t="s">
        <v>93</v>
      </c>
      <c r="F306" s="102">
        <f>SUM(H306:M306)</f>
        <v>6797075.870000015</v>
      </c>
      <c r="H306" s="94">
        <f>SUM(H293:H295)</f>
        <v>161487.28</v>
      </c>
      <c r="I306" s="94">
        <f t="shared" ref="I306:M306" si="69">SUM(I293:I295)</f>
        <v>2093303.1400000001</v>
      </c>
      <c r="J306" s="94">
        <f t="shared" si="69"/>
        <v>3197631.4300000146</v>
      </c>
      <c r="K306" s="94">
        <f t="shared" si="69"/>
        <v>140755.22</v>
      </c>
      <c r="L306" s="39">
        <f>SUM(L293:L295)+SUM(O293:O295)</f>
        <v>1139921.8599999999</v>
      </c>
      <c r="M306" s="94">
        <f t="shared" si="69"/>
        <v>63976.940000000104</v>
      </c>
    </row>
  </sheetData>
  <phoneticPr fontId="54" type="noConversion"/>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FFFFCC"/>
  </sheetPr>
  <dimension ref="A2:X265"/>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2.7109375" style="82" customWidth="1"/>
    <col min="2" max="2" width="91" style="6" customWidth="1"/>
    <col min="3" max="3" width="2.7109375" style="82" customWidth="1"/>
    <col min="4" max="4" width="16.42578125" style="6" customWidth="1"/>
    <col min="5" max="5" width="2.7109375" style="6" customWidth="1"/>
    <col min="6" max="6" width="19.140625" style="6" customWidth="1"/>
    <col min="7" max="7" width="2.7109375" style="6" customWidth="1"/>
    <col min="8" max="8" width="19.28515625" style="6" customWidth="1"/>
    <col min="9" max="9" width="2.7109375" style="6" customWidth="1"/>
    <col min="10" max="15" width="14.7109375" style="6" customWidth="1"/>
    <col min="16" max="16" width="2.7109375" style="6" customWidth="1"/>
    <col min="17" max="17" width="12.7109375" style="6" customWidth="1"/>
    <col min="18" max="18" width="2.7109375" style="82" customWidth="1"/>
    <col min="19" max="20" width="14.7109375" style="133" customWidth="1"/>
    <col min="21" max="21" width="2.7109375" style="133" customWidth="1"/>
    <col min="22" max="35" width="13.7109375" style="6" customWidth="1"/>
    <col min="36" max="16384" width="9.140625" style="6"/>
  </cols>
  <sheetData>
    <row r="2" spans="1:22" s="23" customFormat="1" ht="18" x14ac:dyDescent="0.2">
      <c r="A2" s="83"/>
      <c r="B2" s="23" t="s">
        <v>161</v>
      </c>
      <c r="C2" s="83"/>
      <c r="R2" s="83"/>
      <c r="S2" s="126"/>
      <c r="T2" s="126"/>
      <c r="U2" s="126"/>
    </row>
    <row r="4" spans="1:22" x14ac:dyDescent="0.2">
      <c r="B4" s="33" t="s">
        <v>52</v>
      </c>
    </row>
    <row r="5" spans="1:22" ht="51" x14ac:dyDescent="0.2">
      <c r="B5" s="49" t="s">
        <v>386</v>
      </c>
      <c r="F5" s="24"/>
    </row>
    <row r="6" spans="1:22" x14ac:dyDescent="0.2">
      <c r="B6" s="28"/>
      <c r="F6" s="24"/>
    </row>
    <row r="7" spans="1:22" x14ac:dyDescent="0.2">
      <c r="B7" s="34" t="s">
        <v>27</v>
      </c>
      <c r="F7" s="24"/>
    </row>
    <row r="8" spans="1:22" ht="63.75" x14ac:dyDescent="0.2">
      <c r="B8" s="49" t="s">
        <v>373</v>
      </c>
    </row>
    <row r="10" spans="1:22" s="73" customFormat="1" x14ac:dyDescent="0.2">
      <c r="B10" s="73" t="s">
        <v>42</v>
      </c>
      <c r="D10" s="73" t="s">
        <v>154</v>
      </c>
      <c r="F10" s="73" t="s">
        <v>25</v>
      </c>
      <c r="H10" s="73" t="s">
        <v>211</v>
      </c>
      <c r="J10" s="73" t="s">
        <v>119</v>
      </c>
      <c r="K10" s="73" t="s">
        <v>73</v>
      </c>
      <c r="L10" s="73" t="s">
        <v>74</v>
      </c>
      <c r="M10" s="73" t="s">
        <v>75</v>
      </c>
      <c r="N10" s="73" t="s">
        <v>76</v>
      </c>
      <c r="O10" s="73" t="s">
        <v>77</v>
      </c>
      <c r="Q10" s="73" t="s">
        <v>72</v>
      </c>
      <c r="S10" s="125" t="s">
        <v>344</v>
      </c>
      <c r="T10" s="125" t="s">
        <v>864</v>
      </c>
      <c r="U10" s="125"/>
      <c r="V10" s="73" t="s">
        <v>44</v>
      </c>
    </row>
    <row r="12" spans="1:22" s="73" customFormat="1" x14ac:dyDescent="0.2">
      <c r="B12" s="73" t="s">
        <v>157</v>
      </c>
      <c r="S12" s="125"/>
      <c r="T12" s="125"/>
      <c r="U12" s="125"/>
    </row>
    <row r="13" spans="1:22" s="82" customFormat="1" x14ac:dyDescent="0.2">
      <c r="S13" s="133"/>
      <c r="T13" s="133"/>
      <c r="U13" s="133"/>
    </row>
    <row r="14" spans="1:22" s="82" customFormat="1" x14ac:dyDescent="0.2">
      <c r="B14" s="87" t="s">
        <v>216</v>
      </c>
      <c r="S14" s="133"/>
      <c r="T14" s="133"/>
      <c r="U14" s="133"/>
    </row>
    <row r="15" spans="1:22" s="82" customFormat="1" x14ac:dyDescent="0.2">
      <c r="B15" s="82" t="s">
        <v>247</v>
      </c>
      <c r="F15" s="82" t="s">
        <v>144</v>
      </c>
      <c r="H15" s="79">
        <f>Reguleringsparameters!F14</f>
        <v>1.7000000000000001E-2</v>
      </c>
      <c r="S15" s="133"/>
      <c r="T15" s="133"/>
      <c r="U15" s="133"/>
    </row>
    <row r="16" spans="1:22" s="82" customFormat="1" x14ac:dyDescent="0.2">
      <c r="B16" s="82" t="s">
        <v>217</v>
      </c>
      <c r="F16" s="82" t="s">
        <v>144</v>
      </c>
      <c r="H16" s="79">
        <f>Reguleringsparameters!F15</f>
        <v>1.9E-2</v>
      </c>
      <c r="S16" s="133"/>
      <c r="T16" s="133"/>
      <c r="U16" s="133"/>
    </row>
    <row r="17" spans="2:21" s="58" customFormat="1" x14ac:dyDescent="0.2">
      <c r="H17" s="111"/>
    </row>
    <row r="18" spans="2:21" s="82" customFormat="1" x14ac:dyDescent="0.2">
      <c r="B18" s="87" t="s">
        <v>218</v>
      </c>
      <c r="S18" s="133"/>
      <c r="T18" s="133"/>
      <c r="U18" s="133"/>
    </row>
    <row r="19" spans="2:21" s="82" customFormat="1" x14ac:dyDescent="0.2">
      <c r="B19" s="133" t="s">
        <v>346</v>
      </c>
      <c r="F19" s="82" t="s">
        <v>144</v>
      </c>
      <c r="H19" s="79">
        <f>Reguleringsparameters!F26</f>
        <v>4.0499999999999994E-2</v>
      </c>
      <c r="S19" s="133"/>
      <c r="T19" s="133"/>
      <c r="U19" s="133"/>
    </row>
    <row r="20" spans="2:21" s="82" customFormat="1" x14ac:dyDescent="0.2">
      <c r="B20" s="133" t="s">
        <v>347</v>
      </c>
      <c r="F20" s="82" t="s">
        <v>144</v>
      </c>
      <c r="H20" s="79">
        <f>Reguleringsparameters!F27</f>
        <v>4.3499999999999997E-2</v>
      </c>
      <c r="S20" s="133"/>
      <c r="T20" s="133"/>
      <c r="U20" s="133"/>
    </row>
    <row r="21" spans="2:21" s="82" customFormat="1" x14ac:dyDescent="0.2">
      <c r="B21" s="133" t="s">
        <v>348</v>
      </c>
      <c r="F21" s="82" t="s">
        <v>144</v>
      </c>
      <c r="H21" s="79">
        <f>Reguleringsparameters!F28</f>
        <v>4.0499999999999994E-2</v>
      </c>
      <c r="S21" s="133"/>
      <c r="T21" s="133"/>
      <c r="U21" s="133"/>
    </row>
    <row r="22" spans="2:21" s="82" customFormat="1" x14ac:dyDescent="0.2">
      <c r="B22" s="133" t="s">
        <v>349</v>
      </c>
      <c r="F22" s="82" t="s">
        <v>144</v>
      </c>
      <c r="H22" s="79">
        <f>Reguleringsparameters!F29</f>
        <v>3.7499999999999992E-2</v>
      </c>
      <c r="S22" s="133"/>
      <c r="T22" s="133"/>
      <c r="U22" s="133"/>
    </row>
    <row r="23" spans="2:21" s="82" customFormat="1" x14ac:dyDescent="0.2">
      <c r="B23" s="133" t="s">
        <v>350</v>
      </c>
      <c r="F23" s="82" t="s">
        <v>144</v>
      </c>
      <c r="H23" s="79">
        <f>Reguleringsparameters!F30</f>
        <v>3.4499999999999989E-2</v>
      </c>
      <c r="S23" s="133"/>
      <c r="T23" s="133"/>
      <c r="U23" s="133"/>
    </row>
    <row r="24" spans="2:21" s="82" customFormat="1" x14ac:dyDescent="0.2">
      <c r="B24" s="84"/>
      <c r="S24" s="133"/>
      <c r="T24" s="133"/>
      <c r="U24" s="133"/>
    </row>
    <row r="25" spans="2:21" s="73" customFormat="1" x14ac:dyDescent="0.2">
      <c r="B25" s="73" t="s">
        <v>194</v>
      </c>
      <c r="S25" s="125"/>
      <c r="T25" s="125"/>
      <c r="U25" s="125"/>
    </row>
    <row r="26" spans="2:21" s="82" customFormat="1" x14ac:dyDescent="0.2">
      <c r="B26" s="84"/>
      <c r="S26" s="133"/>
      <c r="T26" s="133"/>
      <c r="U26" s="133"/>
    </row>
    <row r="27" spans="2:21" s="82" customFormat="1" ht="15" x14ac:dyDescent="0.2">
      <c r="B27" s="92" t="s">
        <v>220</v>
      </c>
      <c r="S27" s="133"/>
      <c r="T27" s="133"/>
      <c r="U27" s="133"/>
    </row>
    <row r="28" spans="2:21" s="82" customFormat="1" x14ac:dyDescent="0.2">
      <c r="B28" s="88" t="s">
        <v>214</v>
      </c>
      <c r="S28" s="133"/>
      <c r="T28" s="133"/>
      <c r="U28" s="133"/>
    </row>
    <row r="29" spans="2:21" s="82" customFormat="1" x14ac:dyDescent="0.2">
      <c r="B29" s="87" t="s">
        <v>122</v>
      </c>
      <c r="S29" s="133"/>
      <c r="T29" s="133"/>
      <c r="U29" s="133"/>
    </row>
    <row r="30" spans="2:21" s="82" customFormat="1" x14ac:dyDescent="0.2">
      <c r="B30" s="82" t="s">
        <v>123</v>
      </c>
      <c r="F30" s="82" t="s">
        <v>185</v>
      </c>
      <c r="H30" s="77">
        <f>SUM(J30:O30,Q30)</f>
        <v>24689506.045458917</v>
      </c>
      <c r="J30" s="76">
        <f>'GAW IMPORT-AD'!H17</f>
        <v>429323.27949466632</v>
      </c>
      <c r="K30" s="76">
        <f>'GAW IMPORT-AD'!I17</f>
        <v>6428186.3748099022</v>
      </c>
      <c r="L30" s="76">
        <f>'GAW IMPORT-AD'!J17</f>
        <v>5287210.8867639424</v>
      </c>
      <c r="M30" s="76">
        <f>'GAW IMPORT-AD'!K17</f>
        <v>438566.97112360713</v>
      </c>
      <c r="N30" s="76">
        <f>'GAW IMPORT-AD'!L17</f>
        <v>11245945.222353334</v>
      </c>
      <c r="O30" s="76">
        <f>'GAW IMPORT-AD'!M17</f>
        <v>135935.80919585549</v>
      </c>
      <c r="Q30" s="76">
        <f>'GAW IMPORT-AD'!O17</f>
        <v>724337.50171761017</v>
      </c>
      <c r="S30" s="76">
        <f>'GAW IMPORT-AD'!Q17</f>
        <v>6428186.3748099022</v>
      </c>
      <c r="T30" s="76">
        <f>'GAW IMPORT-AD'!R17</f>
        <v>438566.97112360713</v>
      </c>
      <c r="U30" s="133"/>
    </row>
    <row r="31" spans="2:21" s="82" customFormat="1" x14ac:dyDescent="0.2">
      <c r="B31" s="82" t="s">
        <v>124</v>
      </c>
      <c r="F31" s="82" t="s">
        <v>185</v>
      </c>
      <c r="H31" s="77">
        <f>SUM(J31:O31,Q31)</f>
        <v>452111970.55460614</v>
      </c>
      <c r="J31" s="76">
        <f>'GAW IMPORT-AD'!H18</f>
        <v>8157142.3103986634</v>
      </c>
      <c r="K31" s="76">
        <f>'GAW IMPORT-AD'!I18</f>
        <v>120068367.24379456</v>
      </c>
      <c r="L31" s="76">
        <f>'GAW IMPORT-AD'!J18</f>
        <v>77611609.26043345</v>
      </c>
      <c r="M31" s="76">
        <f>'GAW IMPORT-AD'!K18</f>
        <v>7455638.5091013219</v>
      </c>
      <c r="N31" s="76">
        <f>'GAW IMPORT-AD'!L18</f>
        <v>224918904.44706681</v>
      </c>
      <c r="O31" s="76">
        <f>'GAW IMPORT-AD'!M18</f>
        <v>2310908.7563295439</v>
      </c>
      <c r="Q31" s="76">
        <f>'GAW IMPORT-AD'!O18</f>
        <v>11589400.027481763</v>
      </c>
      <c r="S31" s="76">
        <f>'GAW IMPORT-AD'!Q18</f>
        <v>120068367.24379456</v>
      </c>
      <c r="T31" s="76">
        <f>'GAW IMPORT-AD'!R18</f>
        <v>7455638.5091013219</v>
      </c>
      <c r="U31" s="133"/>
    </row>
    <row r="32" spans="2:21" s="82" customFormat="1" x14ac:dyDescent="0.2">
      <c r="S32" s="133"/>
      <c r="T32" s="133"/>
      <c r="U32" s="133"/>
    </row>
    <row r="33" spans="2:21" s="82" customFormat="1" x14ac:dyDescent="0.2">
      <c r="B33" s="87" t="s">
        <v>125</v>
      </c>
      <c r="S33" s="133"/>
      <c r="T33" s="133"/>
      <c r="U33" s="133"/>
    </row>
    <row r="34" spans="2:21" s="82" customFormat="1" x14ac:dyDescent="0.2">
      <c r="B34" s="82" t="s">
        <v>126</v>
      </c>
      <c r="F34" s="82" t="s">
        <v>185</v>
      </c>
      <c r="H34" s="77">
        <f>SUM(J34:O34,Q34)</f>
        <v>22421011.078307841</v>
      </c>
      <c r="J34" s="76">
        <f>'GAW IMPORT-AD'!H21</f>
        <v>467856.31910691445</v>
      </c>
      <c r="K34" s="76">
        <f>'GAW IMPORT-AD'!I21</f>
        <v>5512854.8627965366</v>
      </c>
      <c r="L34" s="76">
        <f>'GAW IMPORT-AD'!J21</f>
        <v>8566102.5682662055</v>
      </c>
      <c r="M34" s="76">
        <f>'GAW IMPORT-AD'!K21</f>
        <v>164448.60996702025</v>
      </c>
      <c r="N34" s="76">
        <f>'GAW IMPORT-AD'!L21</f>
        <v>7438154.02218311</v>
      </c>
      <c r="O34" s="76">
        <f>'GAW IMPORT-AD'!M21</f>
        <v>12897.180300588363</v>
      </c>
      <c r="Q34" s="76">
        <f>'GAW IMPORT-AD'!O21</f>
        <v>258697.51568746741</v>
      </c>
      <c r="S34" s="76">
        <f>'GAW IMPORT-AD'!Q21</f>
        <v>5512854.8627965366</v>
      </c>
      <c r="T34" s="76">
        <f>'GAW IMPORT-AD'!R21</f>
        <v>164448.60996702025</v>
      </c>
      <c r="U34" s="133"/>
    </row>
    <row r="35" spans="2:21" s="82" customFormat="1" x14ac:dyDescent="0.2">
      <c r="B35" s="82" t="s">
        <v>127</v>
      </c>
      <c r="F35" s="82" t="s">
        <v>185</v>
      </c>
      <c r="H35" s="77">
        <f>SUM(J35:O35,Q35)</f>
        <v>845423394.71598864</v>
      </c>
      <c r="J35" s="76">
        <f>'GAW IMPORT-AD'!H22</f>
        <v>17551079.075484581</v>
      </c>
      <c r="K35" s="76">
        <f>'GAW IMPORT-AD'!I22</f>
        <v>210037985.52819759</v>
      </c>
      <c r="L35" s="76">
        <f>'GAW IMPORT-AD'!J22</f>
        <v>326094264.27864426</v>
      </c>
      <c r="M35" s="76">
        <f>'GAW IMPORT-AD'!K22</f>
        <v>5960920.4145875126</v>
      </c>
      <c r="N35" s="76">
        <f>'GAW IMPORT-AD'!L22</f>
        <v>275304604.67026502</v>
      </c>
      <c r="O35" s="76">
        <f>'GAW IMPORT-AD'!M22</f>
        <v>842311.66175420035</v>
      </c>
      <c r="Q35" s="76">
        <f>'GAW IMPORT-AD'!O22</f>
        <v>9632229.0870555565</v>
      </c>
      <c r="S35" s="76">
        <f>'GAW IMPORT-AD'!Q22</f>
        <v>210037985.52819759</v>
      </c>
      <c r="T35" s="76">
        <f>'GAW IMPORT-AD'!R22</f>
        <v>5960920.4145875126</v>
      </c>
      <c r="U35" s="133"/>
    </row>
    <row r="36" spans="2:21" s="82" customFormat="1" x14ac:dyDescent="0.2">
      <c r="S36" s="133"/>
      <c r="T36" s="133"/>
      <c r="U36" s="133"/>
    </row>
    <row r="37" spans="2:21" s="82" customFormat="1" x14ac:dyDescent="0.2">
      <c r="B37" s="87" t="s">
        <v>128</v>
      </c>
      <c r="S37" s="133"/>
      <c r="T37" s="133"/>
      <c r="U37" s="133"/>
    </row>
    <row r="38" spans="2:21" s="82" customFormat="1" x14ac:dyDescent="0.2">
      <c r="B38" s="82" t="s">
        <v>129</v>
      </c>
      <c r="F38" s="82" t="s">
        <v>185</v>
      </c>
      <c r="H38" s="77">
        <f>SUM(J38:O38,Q38)</f>
        <v>0</v>
      </c>
      <c r="J38" s="76">
        <f>'GAW IMPORT-AD'!H25</f>
        <v>0</v>
      </c>
      <c r="K38" s="76">
        <f>'GAW IMPORT-AD'!I25</f>
        <v>0</v>
      </c>
      <c r="L38" s="76">
        <f>'GAW IMPORT-AD'!J25</f>
        <v>0</v>
      </c>
      <c r="M38" s="76">
        <f>'GAW IMPORT-AD'!K25</f>
        <v>0</v>
      </c>
      <c r="N38" s="76">
        <f>'GAW IMPORT-AD'!L25</f>
        <v>0</v>
      </c>
      <c r="O38" s="76">
        <f>'GAW IMPORT-AD'!M25</f>
        <v>0</v>
      </c>
      <c r="Q38" s="76">
        <f>'GAW IMPORT-AD'!O25</f>
        <v>0</v>
      </c>
      <c r="S38" s="76">
        <f>'GAW IMPORT-AD'!Q25</f>
        <v>0</v>
      </c>
      <c r="T38" s="76">
        <f>'GAW IMPORT-AD'!R25</f>
        <v>0</v>
      </c>
      <c r="U38" s="133"/>
    </row>
    <row r="39" spans="2:21" s="82" customFormat="1" x14ac:dyDescent="0.2">
      <c r="B39" s="82" t="s">
        <v>130</v>
      </c>
      <c r="F39" s="82" t="s">
        <v>185</v>
      </c>
      <c r="H39" s="77">
        <f>SUM(J39:O39,Q39)</f>
        <v>0</v>
      </c>
      <c r="J39" s="76">
        <f>'GAW IMPORT-AD'!H26</f>
        <v>0</v>
      </c>
      <c r="K39" s="76">
        <f>'GAW IMPORT-AD'!I26</f>
        <v>0</v>
      </c>
      <c r="L39" s="76">
        <f>'GAW IMPORT-AD'!J26</f>
        <v>0</v>
      </c>
      <c r="M39" s="76">
        <f>'GAW IMPORT-AD'!K26</f>
        <v>0</v>
      </c>
      <c r="N39" s="76">
        <f>'GAW IMPORT-AD'!L26</f>
        <v>0</v>
      </c>
      <c r="O39" s="76">
        <f>'GAW IMPORT-AD'!M26</f>
        <v>0</v>
      </c>
      <c r="Q39" s="76">
        <f>'GAW IMPORT-AD'!O26</f>
        <v>0</v>
      </c>
      <c r="S39" s="76">
        <f>'GAW IMPORT-AD'!Q26</f>
        <v>0</v>
      </c>
      <c r="T39" s="76">
        <f>'GAW IMPORT-AD'!R26</f>
        <v>0</v>
      </c>
      <c r="U39" s="133"/>
    </row>
    <row r="40" spans="2:21" s="82" customFormat="1" x14ac:dyDescent="0.2">
      <c r="S40" s="133"/>
      <c r="T40" s="133"/>
      <c r="U40" s="133"/>
    </row>
    <row r="41" spans="2:21" s="82" customFormat="1" x14ac:dyDescent="0.2">
      <c r="B41" s="87" t="s">
        <v>131</v>
      </c>
      <c r="S41" s="133"/>
      <c r="T41" s="133"/>
      <c r="U41" s="133"/>
    </row>
    <row r="42" spans="2:21" s="82" customFormat="1" x14ac:dyDescent="0.2">
      <c r="B42" s="82" t="s">
        <v>132</v>
      </c>
      <c r="F42" s="82" t="s">
        <v>185</v>
      </c>
      <c r="H42" s="77">
        <f>SUM(J42:O42,Q42)</f>
        <v>0</v>
      </c>
      <c r="J42" s="76">
        <f>'GAW IMPORT-AD'!H29</f>
        <v>0</v>
      </c>
      <c r="K42" s="76">
        <f>'GAW IMPORT-AD'!I29</f>
        <v>0</v>
      </c>
      <c r="L42" s="76">
        <f>'GAW IMPORT-AD'!J29</f>
        <v>0</v>
      </c>
      <c r="M42" s="76">
        <f>'GAW IMPORT-AD'!K29</f>
        <v>0</v>
      </c>
      <c r="N42" s="76">
        <f>'GAW IMPORT-AD'!L29</f>
        <v>0</v>
      </c>
      <c r="O42" s="76">
        <f>'GAW IMPORT-AD'!M29</f>
        <v>0</v>
      </c>
      <c r="Q42" s="76">
        <f>'GAW IMPORT-AD'!O29</f>
        <v>0</v>
      </c>
      <c r="S42" s="76">
        <f>'GAW IMPORT-AD'!Q29</f>
        <v>0</v>
      </c>
      <c r="T42" s="76">
        <f>'GAW IMPORT-AD'!R29</f>
        <v>0</v>
      </c>
      <c r="U42" s="133"/>
    </row>
    <row r="43" spans="2:21" s="82" customFormat="1" x14ac:dyDescent="0.2">
      <c r="B43" s="82" t="s">
        <v>133</v>
      </c>
      <c r="F43" s="82" t="s">
        <v>185</v>
      </c>
      <c r="H43" s="77">
        <f>SUM(J43:O43,Q43)</f>
        <v>0</v>
      </c>
      <c r="J43" s="76">
        <f>'GAW IMPORT-AD'!H30</f>
        <v>0</v>
      </c>
      <c r="K43" s="76">
        <f>'GAW IMPORT-AD'!I30</f>
        <v>0</v>
      </c>
      <c r="L43" s="76">
        <f>'GAW IMPORT-AD'!J30</f>
        <v>0</v>
      </c>
      <c r="M43" s="76">
        <f>'GAW IMPORT-AD'!K30</f>
        <v>0</v>
      </c>
      <c r="N43" s="76">
        <f>'GAW IMPORT-AD'!L30</f>
        <v>0</v>
      </c>
      <c r="O43" s="76">
        <f>'GAW IMPORT-AD'!M30</f>
        <v>0</v>
      </c>
      <c r="Q43" s="76">
        <f>'GAW IMPORT-AD'!O30</f>
        <v>0</v>
      </c>
      <c r="S43" s="76">
        <f>'GAW IMPORT-AD'!Q30</f>
        <v>0</v>
      </c>
      <c r="T43" s="76">
        <f>'GAW IMPORT-AD'!R30</f>
        <v>0</v>
      </c>
      <c r="U43" s="133"/>
    </row>
    <row r="44" spans="2:21" s="82" customFormat="1" x14ac:dyDescent="0.2">
      <c r="S44" s="133"/>
      <c r="T44" s="133"/>
      <c r="U44" s="133"/>
    </row>
    <row r="45" spans="2:21" s="82" customFormat="1" x14ac:dyDescent="0.2">
      <c r="B45" s="88" t="s">
        <v>151</v>
      </c>
      <c r="S45" s="133"/>
      <c r="T45" s="133"/>
      <c r="U45" s="133"/>
    </row>
    <row r="46" spans="2:21" s="82" customFormat="1" x14ac:dyDescent="0.2">
      <c r="B46" s="87" t="s">
        <v>111</v>
      </c>
      <c r="S46" s="133"/>
      <c r="T46" s="133"/>
      <c r="U46" s="133"/>
    </row>
    <row r="47" spans="2:21" s="82" customFormat="1" x14ac:dyDescent="0.2">
      <c r="B47" s="82" t="s">
        <v>112</v>
      </c>
      <c r="F47" s="82" t="s">
        <v>174</v>
      </c>
      <c r="H47" s="77">
        <f>SUM(J47:O47,Q47)</f>
        <v>0</v>
      </c>
      <c r="J47" s="76">
        <f>'Input Ov. Op-AD'!H55</f>
        <v>0</v>
      </c>
      <c r="K47" s="76">
        <f>'Input Ov. Op-AD'!I55</f>
        <v>0</v>
      </c>
      <c r="L47" s="76">
        <f>'Input Ov. Op-AD'!J55</f>
        <v>0</v>
      </c>
      <c r="M47" s="76">
        <f>'Input Ov. Op-AD'!K55</f>
        <v>0</v>
      </c>
      <c r="N47" s="76">
        <f>'Input Ov. Op-AD'!L55</f>
        <v>0</v>
      </c>
      <c r="O47" s="76">
        <f>'Input Ov. Op-AD'!M55</f>
        <v>0</v>
      </c>
      <c r="Q47" s="76">
        <f>'Input Ov. Op-AD'!O55</f>
        <v>0</v>
      </c>
      <c r="S47" s="76">
        <f>'Input Ov. Op-AD'!Q55</f>
        <v>0</v>
      </c>
      <c r="T47" s="76">
        <f>'Input Ov. Op-AD'!R55</f>
        <v>0</v>
      </c>
      <c r="U47" s="133"/>
    </row>
    <row r="48" spans="2:21" s="82" customFormat="1" x14ac:dyDescent="0.2">
      <c r="S48" s="133"/>
      <c r="T48" s="133"/>
      <c r="U48" s="133"/>
    </row>
    <row r="49" spans="2:22" s="82" customFormat="1" ht="15" x14ac:dyDescent="0.25">
      <c r="B49" s="89" t="s">
        <v>221</v>
      </c>
      <c r="C49" s="53"/>
      <c r="D49" s="53"/>
      <c r="E49" s="53"/>
      <c r="F49" s="53"/>
      <c r="S49" s="133"/>
      <c r="T49" s="133"/>
      <c r="U49" s="133"/>
    </row>
    <row r="50" spans="2:22" s="82" customFormat="1" x14ac:dyDescent="0.2">
      <c r="B50" s="88" t="s">
        <v>222</v>
      </c>
      <c r="C50" s="53"/>
      <c r="D50" s="53"/>
      <c r="E50" s="53"/>
      <c r="F50" s="53"/>
      <c r="S50" s="133"/>
      <c r="T50" s="133"/>
      <c r="U50" s="133"/>
    </row>
    <row r="51" spans="2:22" s="82" customFormat="1" x14ac:dyDescent="0.2">
      <c r="B51" s="90" t="s">
        <v>126</v>
      </c>
      <c r="C51" s="53"/>
      <c r="D51" s="53"/>
      <c r="E51" s="53"/>
      <c r="F51" s="53" t="s">
        <v>174</v>
      </c>
      <c r="H51" s="77">
        <f>SUM(J51:O51,Q51)</f>
        <v>47110517.123766765</v>
      </c>
      <c r="J51" s="93">
        <f t="shared" ref="J51:O52" si="0">J30+J34+J38+J42</f>
        <v>897179.59860158083</v>
      </c>
      <c r="K51" s="93">
        <f>K30+K34+K38+K42</f>
        <v>11941041.23760644</v>
      </c>
      <c r="L51" s="93">
        <f t="shared" si="0"/>
        <v>13853313.455030147</v>
      </c>
      <c r="M51" s="93">
        <f t="shared" si="0"/>
        <v>603015.58109062735</v>
      </c>
      <c r="N51" s="93">
        <f t="shared" si="0"/>
        <v>18684099.244536445</v>
      </c>
      <c r="O51" s="93">
        <f t="shared" si="0"/>
        <v>148832.98949644386</v>
      </c>
      <c r="Q51" s="93">
        <f>Q30+Q34+Q38+Q42</f>
        <v>983035.01740507758</v>
      </c>
      <c r="S51" s="93">
        <f t="shared" ref="S51:T51" si="1">S30+S34+S38+S42</f>
        <v>11941041.23760644</v>
      </c>
      <c r="T51" s="93">
        <f t="shared" si="1"/>
        <v>603015.58109062735</v>
      </c>
      <c r="U51" s="133"/>
      <c r="V51" s="8" t="s">
        <v>794</v>
      </c>
    </row>
    <row r="52" spans="2:22" s="82" customFormat="1" x14ac:dyDescent="0.2">
      <c r="B52" s="90" t="s">
        <v>155</v>
      </c>
      <c r="C52" s="53"/>
      <c r="D52" s="53"/>
      <c r="E52" s="53"/>
      <c r="F52" s="53" t="s">
        <v>174</v>
      </c>
      <c r="H52" s="77">
        <f>SUM(J52:O52,Q52)</f>
        <v>1297535365.2705946</v>
      </c>
      <c r="J52" s="93">
        <f t="shared" si="0"/>
        <v>25708221.385883246</v>
      </c>
      <c r="K52" s="93">
        <f t="shared" si="0"/>
        <v>330106352.77199215</v>
      </c>
      <c r="L52" s="93">
        <f t="shared" si="0"/>
        <v>403705873.5390777</v>
      </c>
      <c r="M52" s="93">
        <f t="shared" si="0"/>
        <v>13416558.923688835</v>
      </c>
      <c r="N52" s="93">
        <f t="shared" si="0"/>
        <v>500223509.11733186</v>
      </c>
      <c r="O52" s="93">
        <f t="shared" si="0"/>
        <v>3153220.4180837441</v>
      </c>
      <c r="Q52" s="93">
        <f>Q31+Q35+Q39+Q43</f>
        <v>21221629.114537321</v>
      </c>
      <c r="S52" s="93">
        <f t="shared" ref="S52:T52" si="2">S31+S35+S39+S43</f>
        <v>330106352.77199215</v>
      </c>
      <c r="T52" s="93">
        <f t="shared" si="2"/>
        <v>13416558.923688835</v>
      </c>
      <c r="U52" s="133"/>
      <c r="V52" s="8" t="s">
        <v>795</v>
      </c>
    </row>
    <row r="53" spans="2:22" s="82" customFormat="1" x14ac:dyDescent="0.2">
      <c r="B53" s="53"/>
      <c r="C53" s="53"/>
      <c r="D53" s="53"/>
      <c r="E53" s="53"/>
      <c r="F53" s="53"/>
      <c r="S53" s="133"/>
      <c r="T53" s="133"/>
      <c r="U53" s="133"/>
    </row>
    <row r="54" spans="2:22" s="82" customFormat="1" x14ac:dyDescent="0.2">
      <c r="B54" s="88" t="s">
        <v>223</v>
      </c>
      <c r="C54" s="53"/>
      <c r="D54" s="91"/>
      <c r="E54" s="53"/>
      <c r="F54" s="53"/>
      <c r="S54" s="133"/>
      <c r="T54" s="133"/>
      <c r="U54" s="133"/>
    </row>
    <row r="55" spans="2:22" s="53" customFormat="1" ht="12" customHeight="1" x14ac:dyDescent="0.2">
      <c r="B55" s="90" t="s">
        <v>173</v>
      </c>
      <c r="D55" s="95" t="s">
        <v>224</v>
      </c>
      <c r="F55" s="53" t="s">
        <v>174</v>
      </c>
      <c r="H55" s="77">
        <f>SUM(J55:O55,Q55)</f>
        <v>99660699.417225853</v>
      </c>
      <c r="J55" s="96">
        <f>J51+J52*$H$19</f>
        <v>1938362.5647298521</v>
      </c>
      <c r="K55" s="96">
        <f t="shared" ref="K55:O55" si="3">K51+K52*$H$19</f>
        <v>25310348.52487212</v>
      </c>
      <c r="L55" s="96">
        <f t="shared" si="3"/>
        <v>30203401.333362792</v>
      </c>
      <c r="M55" s="96">
        <f t="shared" si="3"/>
        <v>1146386.2175000249</v>
      </c>
      <c r="N55" s="96">
        <f t="shared" si="3"/>
        <v>38943151.363788381</v>
      </c>
      <c r="O55" s="96">
        <f t="shared" si="3"/>
        <v>276538.41642883548</v>
      </c>
      <c r="P55" s="82"/>
      <c r="Q55" s="96">
        <f t="shared" ref="Q55" si="4">Q51+Q52*$H$19</f>
        <v>1842510.9965438391</v>
      </c>
      <c r="S55" s="96">
        <f t="shared" ref="S55:T55" si="5">S51+S52*$H$19</f>
        <v>25310348.52487212</v>
      </c>
      <c r="T55" s="96">
        <f t="shared" si="5"/>
        <v>1146386.2175000249</v>
      </c>
      <c r="V55" s="8" t="s">
        <v>796</v>
      </c>
    </row>
    <row r="56" spans="2:22" s="97" customFormat="1" ht="12" customHeight="1" x14ac:dyDescent="0.2">
      <c r="B56" s="53"/>
      <c r="C56" s="53"/>
      <c r="D56" s="53"/>
      <c r="E56" s="53"/>
      <c r="F56" s="53"/>
      <c r="H56" s="100"/>
      <c r="J56" s="100"/>
      <c r="K56" s="100"/>
      <c r="L56" s="100"/>
      <c r="M56" s="100"/>
      <c r="N56" s="100"/>
      <c r="O56" s="100"/>
      <c r="P56" s="82"/>
      <c r="Q56" s="100"/>
      <c r="S56" s="100"/>
      <c r="T56" s="100"/>
    </row>
    <row r="57" spans="2:22" s="82" customFormat="1" ht="15" x14ac:dyDescent="0.25">
      <c r="B57" s="89" t="s">
        <v>225</v>
      </c>
      <c r="C57" s="53"/>
      <c r="D57" s="53"/>
      <c r="E57" s="53"/>
      <c r="F57" s="53"/>
      <c r="S57" s="133"/>
      <c r="T57" s="133"/>
      <c r="U57" s="133"/>
    </row>
    <row r="58" spans="2:22" s="53" customFormat="1" ht="12" customHeight="1" x14ac:dyDescent="0.2">
      <c r="B58" s="90" t="s">
        <v>173</v>
      </c>
      <c r="D58" s="95" t="s">
        <v>267</v>
      </c>
      <c r="F58" s="53" t="s">
        <v>174</v>
      </c>
      <c r="H58" s="96">
        <f>SUM(J58:O58)</f>
        <v>99660699.417225838</v>
      </c>
      <c r="J58" s="94">
        <f>J55-J47</f>
        <v>1938362.5647298521</v>
      </c>
      <c r="K58" s="94">
        <f>K55-K47</f>
        <v>25310348.52487212</v>
      </c>
      <c r="L58" s="94">
        <f>L55-L47</f>
        <v>30203401.333362792</v>
      </c>
      <c r="M58" s="94">
        <f>M55-M47</f>
        <v>1146386.2175000249</v>
      </c>
      <c r="N58" s="39">
        <f>(N55-N47)+(Q55-Q47)</f>
        <v>40785662.360332221</v>
      </c>
      <c r="O58" s="94">
        <f>O55-O47</f>
        <v>276538.41642883548</v>
      </c>
      <c r="P58" s="82"/>
      <c r="Q58" s="3"/>
      <c r="S58" s="94">
        <f>S55</f>
        <v>25310348.52487212</v>
      </c>
      <c r="T58" s="94">
        <f>T55-T47</f>
        <v>1146386.2175000249</v>
      </c>
      <c r="V58" s="8" t="s">
        <v>793</v>
      </c>
    </row>
    <row r="59" spans="2:22" s="82" customFormat="1" x14ac:dyDescent="0.2">
      <c r="S59" s="133"/>
      <c r="T59" s="133"/>
      <c r="U59" s="133"/>
    </row>
    <row r="60" spans="2:22" s="73" customFormat="1" x14ac:dyDescent="0.2">
      <c r="B60" s="73" t="s">
        <v>195</v>
      </c>
      <c r="S60" s="125"/>
      <c r="T60" s="125"/>
      <c r="U60" s="125"/>
    </row>
    <row r="61" spans="2:22" s="82" customFormat="1" x14ac:dyDescent="0.2">
      <c r="B61" s="84"/>
      <c r="S61" s="133"/>
      <c r="T61" s="133"/>
      <c r="U61" s="133"/>
    </row>
    <row r="62" spans="2:22" s="82" customFormat="1" ht="15" x14ac:dyDescent="0.2">
      <c r="B62" s="92" t="s">
        <v>220</v>
      </c>
      <c r="S62" s="133"/>
      <c r="T62" s="133"/>
      <c r="U62" s="133"/>
    </row>
    <row r="63" spans="2:22" s="82" customFormat="1" x14ac:dyDescent="0.2">
      <c r="B63" s="88" t="s">
        <v>214</v>
      </c>
      <c r="S63" s="133"/>
      <c r="T63" s="133"/>
      <c r="U63" s="133"/>
    </row>
    <row r="64" spans="2:22" s="82" customFormat="1" x14ac:dyDescent="0.2">
      <c r="B64" s="87" t="s">
        <v>122</v>
      </c>
      <c r="S64" s="133"/>
      <c r="T64" s="133"/>
      <c r="U64" s="133"/>
    </row>
    <row r="65" spans="2:21" s="82" customFormat="1" x14ac:dyDescent="0.2">
      <c r="B65" s="82" t="s">
        <v>123</v>
      </c>
      <c r="F65" s="82" t="s">
        <v>186</v>
      </c>
      <c r="H65" s="77">
        <f>SUM(J65:O65,Q65)</f>
        <v>24887022.093822587</v>
      </c>
      <c r="J65" s="76">
        <f>'GAW IMPORT-AD'!H35</f>
        <v>432757.86573062366</v>
      </c>
      <c r="K65" s="76">
        <f>'GAW IMPORT-AD'!I35</f>
        <v>6479611.8658083808</v>
      </c>
      <c r="L65" s="76">
        <f>'GAW IMPORT-AD'!J35</f>
        <v>5329508.5738580544</v>
      </c>
      <c r="M65" s="76">
        <f>'GAW IMPORT-AD'!K35</f>
        <v>442075.50689259596</v>
      </c>
      <c r="N65" s="76">
        <f>'GAW IMPORT-AD'!L35</f>
        <v>11335912.78413216</v>
      </c>
      <c r="O65" s="76">
        <f>'GAW IMPORT-AD'!M35</f>
        <v>137023.29566942234</v>
      </c>
      <c r="Q65" s="76">
        <f>'GAW IMPORT-AD'!O35</f>
        <v>730132.20173135097</v>
      </c>
      <c r="S65" s="76">
        <f>'GAW IMPORT-AD'!Q35</f>
        <v>6479611.8658083826</v>
      </c>
      <c r="T65" s="76">
        <f>'GAW IMPORT-AD'!R35</f>
        <v>442075.50689259596</v>
      </c>
      <c r="U65" s="133"/>
    </row>
    <row r="66" spans="2:21" s="82" customFormat="1" x14ac:dyDescent="0.2">
      <c r="B66" s="82" t="s">
        <v>124</v>
      </c>
      <c r="F66" s="82" t="s">
        <v>186</v>
      </c>
      <c r="H66" s="77">
        <f>SUM(J66:O66,Q66)</f>
        <v>430841844.22522038</v>
      </c>
      <c r="J66" s="76">
        <f>'GAW IMPORT-AD'!H36</f>
        <v>7789641.5831512287</v>
      </c>
      <c r="K66" s="76">
        <f>'GAW IMPORT-AD'!I36</f>
        <v>114549302.31593657</v>
      </c>
      <c r="L66" s="76">
        <f>'GAW IMPORT-AD'!J36</f>
        <v>72902993.560658872</v>
      </c>
      <c r="M66" s="76">
        <f>'GAW IMPORT-AD'!K36</f>
        <v>7073208.1102815364</v>
      </c>
      <c r="N66" s="76">
        <f>'GAW IMPORT-AD'!L36</f>
        <v>215382342.8985112</v>
      </c>
      <c r="O66" s="76">
        <f>'GAW IMPORT-AD'!M36</f>
        <v>2192372.7307107579</v>
      </c>
      <c r="Q66" s="76">
        <f>'GAW IMPORT-AD'!O36</f>
        <v>10951983.025970267</v>
      </c>
      <c r="S66" s="76">
        <f>'GAW IMPORT-AD'!Q36</f>
        <v>114549302.31593655</v>
      </c>
      <c r="T66" s="76">
        <f>'GAW IMPORT-AD'!R36</f>
        <v>7073208.1102815364</v>
      </c>
      <c r="U66" s="133"/>
    </row>
    <row r="67" spans="2:21" s="82" customFormat="1" x14ac:dyDescent="0.2">
      <c r="S67" s="133"/>
      <c r="T67" s="133"/>
      <c r="U67" s="133"/>
    </row>
    <row r="68" spans="2:21" s="82" customFormat="1" x14ac:dyDescent="0.2">
      <c r="B68" s="87" t="s">
        <v>125</v>
      </c>
      <c r="S68" s="133"/>
      <c r="T68" s="133"/>
      <c r="U68" s="133"/>
    </row>
    <row r="69" spans="2:21" s="82" customFormat="1" x14ac:dyDescent="0.2">
      <c r="B69" s="82" t="s">
        <v>126</v>
      </c>
      <c r="F69" s="82" t="s">
        <v>186</v>
      </c>
      <c r="H69" s="77">
        <f>SUM(J69:O69,Q69)</f>
        <v>25162085.564722672</v>
      </c>
      <c r="J69" s="76">
        <f>'GAW IMPORT-AD'!H39</f>
        <v>527353.93503066537</v>
      </c>
      <c r="K69" s="76">
        <f>'GAW IMPORT-AD'!I39</f>
        <v>6365718.4621973457</v>
      </c>
      <c r="L69" s="76">
        <f>'GAW IMPORT-AD'!J39</f>
        <v>9578860.9952839613</v>
      </c>
      <c r="M69" s="76">
        <f>'GAW IMPORT-AD'!K39</f>
        <v>181927.41052573081</v>
      </c>
      <c r="N69" s="76">
        <f>'GAW IMPORT-AD'!L39</f>
        <v>8177573.5253756177</v>
      </c>
      <c r="O69" s="76">
        <f>'GAW IMPORT-AD'!M39</f>
        <v>28626.72315117254</v>
      </c>
      <c r="Q69" s="76">
        <f>'GAW IMPORT-AD'!O39</f>
        <v>302024.51315817714</v>
      </c>
      <c r="S69" s="76">
        <f>'GAW IMPORT-AD'!Q39</f>
        <v>6365718.4621973457</v>
      </c>
      <c r="T69" s="76">
        <f>'GAW IMPORT-AD'!R39</f>
        <v>181927.41052573081</v>
      </c>
      <c r="U69" s="133"/>
    </row>
    <row r="70" spans="2:21" s="82" customFormat="1" x14ac:dyDescent="0.2">
      <c r="B70" s="82" t="s">
        <v>127</v>
      </c>
      <c r="F70" s="82" t="s">
        <v>186</v>
      </c>
      <c r="H70" s="77">
        <f>SUM(J70:O70,Q70)</f>
        <v>924542830.7124629</v>
      </c>
      <c r="J70" s="76">
        <f>'GAW IMPORT-AD'!H40</f>
        <v>19573162.773057796</v>
      </c>
      <c r="K70" s="76">
        <f>'GAW IMPORT-AD'!I40</f>
        <v>237494887.58074588</v>
      </c>
      <c r="L70" s="76">
        <f>'GAW IMPORT-AD'!J40</f>
        <v>350205786.09901792</v>
      </c>
      <c r="M70" s="76">
        <f>'GAW IMPORT-AD'!K40</f>
        <v>6459528.8173784828</v>
      </c>
      <c r="N70" s="76">
        <f>'GAW IMPORT-AD'!L40</f>
        <v>297931725.05103475</v>
      </c>
      <c r="O70" s="76">
        <f>'GAW IMPORT-AD'!M40</f>
        <v>1316171.364196344</v>
      </c>
      <c r="Q70" s="76">
        <f>'GAW IMPORT-AD'!O40</f>
        <v>11561569.027031682</v>
      </c>
      <c r="S70" s="76">
        <f>'GAW IMPORT-AD'!Q40</f>
        <v>237494887.58074588</v>
      </c>
      <c r="T70" s="76">
        <f>'GAW IMPORT-AD'!R40</f>
        <v>6459528.8173784828</v>
      </c>
      <c r="U70" s="133"/>
    </row>
    <row r="71" spans="2:21" s="82" customFormat="1" x14ac:dyDescent="0.2">
      <c r="S71" s="133"/>
      <c r="T71" s="133"/>
      <c r="U71" s="133"/>
    </row>
    <row r="72" spans="2:21" s="82" customFormat="1" x14ac:dyDescent="0.2">
      <c r="B72" s="87" t="s">
        <v>128</v>
      </c>
      <c r="S72" s="133"/>
      <c r="T72" s="133"/>
      <c r="U72" s="133"/>
    </row>
    <row r="73" spans="2:21" s="82" customFormat="1" x14ac:dyDescent="0.2">
      <c r="B73" s="82" t="s">
        <v>129</v>
      </c>
      <c r="F73" s="82" t="s">
        <v>186</v>
      </c>
      <c r="H73" s="77">
        <f>SUM(J73:O73,Q73)</f>
        <v>0</v>
      </c>
      <c r="J73" s="76">
        <f>'GAW IMPORT-AD'!H43</f>
        <v>0</v>
      </c>
      <c r="K73" s="76">
        <f>'GAW IMPORT-AD'!I43</f>
        <v>0</v>
      </c>
      <c r="L73" s="76">
        <f>'GAW IMPORT-AD'!J43</f>
        <v>0</v>
      </c>
      <c r="M73" s="76">
        <f>'GAW IMPORT-AD'!K43</f>
        <v>0</v>
      </c>
      <c r="N73" s="76">
        <f>'GAW IMPORT-AD'!L43</f>
        <v>0</v>
      </c>
      <c r="O73" s="76">
        <f>'GAW IMPORT-AD'!M43</f>
        <v>0</v>
      </c>
      <c r="Q73" s="76">
        <f>'GAW IMPORT-AD'!O43</f>
        <v>0</v>
      </c>
      <c r="S73" s="76">
        <f>'GAW IMPORT-AD'!Q43</f>
        <v>0</v>
      </c>
      <c r="T73" s="76">
        <f>'GAW IMPORT-AD'!R43</f>
        <v>0</v>
      </c>
      <c r="U73" s="133"/>
    </row>
    <row r="74" spans="2:21" s="82" customFormat="1" x14ac:dyDescent="0.2">
      <c r="B74" s="82" t="s">
        <v>130</v>
      </c>
      <c r="F74" s="82" t="s">
        <v>186</v>
      </c>
      <c r="H74" s="77">
        <f>SUM(J74:O74,Q74)</f>
        <v>0</v>
      </c>
      <c r="J74" s="76">
        <f>'GAW IMPORT-AD'!H44</f>
        <v>0</v>
      </c>
      <c r="K74" s="76">
        <f>'GAW IMPORT-AD'!I44</f>
        <v>0</v>
      </c>
      <c r="L74" s="76">
        <f>'GAW IMPORT-AD'!J44</f>
        <v>0</v>
      </c>
      <c r="M74" s="76">
        <f>'GAW IMPORT-AD'!K44</f>
        <v>0</v>
      </c>
      <c r="N74" s="76">
        <f>'GAW IMPORT-AD'!L44</f>
        <v>0</v>
      </c>
      <c r="O74" s="76">
        <f>'GAW IMPORT-AD'!M44</f>
        <v>0</v>
      </c>
      <c r="Q74" s="76">
        <f>'GAW IMPORT-AD'!O44</f>
        <v>0</v>
      </c>
      <c r="S74" s="76">
        <f>'GAW IMPORT-AD'!Q44</f>
        <v>0</v>
      </c>
      <c r="T74" s="76">
        <f>'GAW IMPORT-AD'!R44</f>
        <v>0</v>
      </c>
      <c r="U74" s="133"/>
    </row>
    <row r="75" spans="2:21" s="82" customFormat="1" x14ac:dyDescent="0.2">
      <c r="S75" s="133"/>
      <c r="T75" s="133"/>
      <c r="U75" s="133"/>
    </row>
    <row r="76" spans="2:21" s="82" customFormat="1" x14ac:dyDescent="0.2">
      <c r="B76" s="87" t="s">
        <v>131</v>
      </c>
      <c r="S76" s="133"/>
      <c r="T76" s="133"/>
      <c r="U76" s="133"/>
    </row>
    <row r="77" spans="2:21" s="82" customFormat="1" x14ac:dyDescent="0.2">
      <c r="B77" s="82" t="s">
        <v>132</v>
      </c>
      <c r="F77" s="82" t="s">
        <v>186</v>
      </c>
      <c r="H77" s="77">
        <f>SUM(J77:O77,Q77)</f>
        <v>0</v>
      </c>
      <c r="J77" s="76">
        <f>'GAW IMPORT-AD'!H47</f>
        <v>0</v>
      </c>
      <c r="K77" s="76">
        <f>'GAW IMPORT-AD'!I47</f>
        <v>0</v>
      </c>
      <c r="L77" s="76">
        <f>'GAW IMPORT-AD'!J47</f>
        <v>0</v>
      </c>
      <c r="M77" s="76">
        <f>'GAW IMPORT-AD'!K47</f>
        <v>0</v>
      </c>
      <c r="N77" s="76">
        <f>'GAW IMPORT-AD'!L47</f>
        <v>0</v>
      </c>
      <c r="O77" s="76">
        <f>'GAW IMPORT-AD'!M47</f>
        <v>0</v>
      </c>
      <c r="Q77" s="76">
        <f>'GAW IMPORT-AD'!O47</f>
        <v>0</v>
      </c>
      <c r="S77" s="76">
        <f>'GAW IMPORT-AD'!Q47</f>
        <v>0</v>
      </c>
      <c r="T77" s="76">
        <f>'GAW IMPORT-AD'!R47</f>
        <v>0</v>
      </c>
      <c r="U77" s="133"/>
    </row>
    <row r="78" spans="2:21" s="82" customFormat="1" x14ac:dyDescent="0.2">
      <c r="B78" s="82" t="s">
        <v>133</v>
      </c>
      <c r="F78" s="82" t="s">
        <v>186</v>
      </c>
      <c r="H78" s="77">
        <f>SUM(J78:O78,Q78)</f>
        <v>0</v>
      </c>
      <c r="J78" s="76">
        <f>'GAW IMPORT-AD'!H48</f>
        <v>0</v>
      </c>
      <c r="K78" s="76">
        <f>'GAW IMPORT-AD'!I48</f>
        <v>0</v>
      </c>
      <c r="L78" s="76">
        <f>'GAW IMPORT-AD'!J48</f>
        <v>0</v>
      </c>
      <c r="M78" s="76">
        <f>'GAW IMPORT-AD'!K48</f>
        <v>0</v>
      </c>
      <c r="N78" s="76">
        <f>'GAW IMPORT-AD'!L48</f>
        <v>0</v>
      </c>
      <c r="O78" s="76">
        <f>'GAW IMPORT-AD'!M48</f>
        <v>0</v>
      </c>
      <c r="Q78" s="76">
        <f>'GAW IMPORT-AD'!O48</f>
        <v>0</v>
      </c>
      <c r="S78" s="76">
        <f>'GAW IMPORT-AD'!Q48</f>
        <v>0</v>
      </c>
      <c r="T78" s="76">
        <f>'GAW IMPORT-AD'!R48</f>
        <v>0</v>
      </c>
      <c r="U78" s="133"/>
    </row>
    <row r="79" spans="2:21" s="82" customFormat="1" x14ac:dyDescent="0.2">
      <c r="S79" s="133"/>
      <c r="T79" s="133"/>
      <c r="U79" s="133"/>
    </row>
    <row r="80" spans="2:21" s="82" customFormat="1" x14ac:dyDescent="0.2">
      <c r="B80" s="88" t="s">
        <v>151</v>
      </c>
      <c r="S80" s="133"/>
      <c r="T80" s="133"/>
      <c r="U80" s="133"/>
    </row>
    <row r="81" spans="2:22" s="82" customFormat="1" x14ac:dyDescent="0.2">
      <c r="B81" s="87" t="s">
        <v>111</v>
      </c>
      <c r="S81" s="133"/>
      <c r="T81" s="133"/>
      <c r="U81" s="133"/>
    </row>
    <row r="82" spans="2:22" s="82" customFormat="1" x14ac:dyDescent="0.2">
      <c r="B82" s="82" t="s">
        <v>112</v>
      </c>
      <c r="F82" s="82" t="s">
        <v>176</v>
      </c>
      <c r="H82" s="77">
        <f>SUM(J82:O82,Q82)</f>
        <v>0</v>
      </c>
      <c r="J82" s="76">
        <f>'Input Ov. Op-AD'!H102</f>
        <v>0</v>
      </c>
      <c r="K82" s="76">
        <f>'Input Ov. Op-AD'!I102</f>
        <v>0</v>
      </c>
      <c r="L82" s="76">
        <f>'Input Ov. Op-AD'!J102</f>
        <v>0</v>
      </c>
      <c r="M82" s="76">
        <f>'Input Ov. Op-AD'!K102</f>
        <v>0</v>
      </c>
      <c r="N82" s="76">
        <f>'Input Ov. Op-AD'!L102</f>
        <v>0</v>
      </c>
      <c r="O82" s="76">
        <f>'Input Ov. Op-AD'!M102</f>
        <v>0</v>
      </c>
      <c r="Q82" s="76">
        <f>'Input Ov. Op-AD'!O102</f>
        <v>0</v>
      </c>
      <c r="S82" s="76">
        <f>'Input Ov. Op-AD'!Q102</f>
        <v>0</v>
      </c>
      <c r="T82" s="76">
        <f>'Input Ov. Op-AD'!R102</f>
        <v>0</v>
      </c>
      <c r="U82" s="133"/>
    </row>
    <row r="83" spans="2:22" s="82" customFormat="1" x14ac:dyDescent="0.2">
      <c r="S83" s="133"/>
      <c r="T83" s="133"/>
      <c r="U83" s="133"/>
    </row>
    <row r="84" spans="2:22" s="82" customFormat="1" ht="15" x14ac:dyDescent="0.25">
      <c r="B84" s="89" t="s">
        <v>221</v>
      </c>
      <c r="C84" s="53"/>
      <c r="D84" s="53"/>
      <c r="E84" s="53"/>
      <c r="F84" s="53"/>
      <c r="S84" s="133"/>
      <c r="T84" s="133"/>
      <c r="U84" s="133"/>
    </row>
    <row r="85" spans="2:22" s="82" customFormat="1" x14ac:dyDescent="0.2">
      <c r="B85" s="88" t="s">
        <v>222</v>
      </c>
      <c r="C85" s="53"/>
      <c r="D85" s="53"/>
      <c r="E85" s="53"/>
      <c r="F85" s="53"/>
      <c r="S85" s="133"/>
      <c r="T85" s="133"/>
      <c r="U85" s="133"/>
    </row>
    <row r="86" spans="2:22" s="82" customFormat="1" x14ac:dyDescent="0.2">
      <c r="B86" s="90" t="s">
        <v>126</v>
      </c>
      <c r="C86" s="53"/>
      <c r="D86" s="53"/>
      <c r="E86" s="53"/>
      <c r="F86" s="53" t="s">
        <v>176</v>
      </c>
      <c r="H86" s="77">
        <f>SUM(J86:O86,Q86)</f>
        <v>50049107.658545263</v>
      </c>
      <c r="J86" s="93">
        <f t="shared" ref="J86:O87" si="6">J65+J69+J73+J77</f>
        <v>960111.80076128896</v>
      </c>
      <c r="K86" s="93">
        <f t="shared" si="6"/>
        <v>12845330.328005727</v>
      </c>
      <c r="L86" s="93">
        <f t="shared" si="6"/>
        <v>14908369.569142016</v>
      </c>
      <c r="M86" s="93">
        <f t="shared" si="6"/>
        <v>624002.91741832672</v>
      </c>
      <c r="N86" s="93">
        <f t="shared" si="6"/>
        <v>19513486.30950778</v>
      </c>
      <c r="O86" s="93">
        <f t="shared" si="6"/>
        <v>165650.01882059488</v>
      </c>
      <c r="Q86" s="93">
        <f>Q65+Q69+Q73+Q77</f>
        <v>1032156.7148895281</v>
      </c>
      <c r="S86" s="93">
        <f t="shared" ref="S86:T86" si="7">S65+S69+S73+S77</f>
        <v>12845330.328005727</v>
      </c>
      <c r="T86" s="93">
        <f t="shared" si="7"/>
        <v>624002.91741832672</v>
      </c>
      <c r="U86" s="133"/>
      <c r="V86" s="8" t="s">
        <v>794</v>
      </c>
    </row>
    <row r="87" spans="2:22" s="82" customFormat="1" x14ac:dyDescent="0.2">
      <c r="B87" s="90" t="s">
        <v>155</v>
      </c>
      <c r="C87" s="53"/>
      <c r="D87" s="53"/>
      <c r="E87" s="53"/>
      <c r="F87" s="53" t="s">
        <v>176</v>
      </c>
      <c r="H87" s="77">
        <f>SUM(J87:O87,Q87)</f>
        <v>1355384674.9376833</v>
      </c>
      <c r="J87" s="93">
        <f t="shared" si="6"/>
        <v>27362804.356209025</v>
      </c>
      <c r="K87" s="93">
        <f t="shared" si="6"/>
        <v>352044189.89668244</v>
      </c>
      <c r="L87" s="93">
        <f t="shared" si="6"/>
        <v>423108779.65967679</v>
      </c>
      <c r="M87" s="93">
        <f t="shared" si="6"/>
        <v>13532736.927660018</v>
      </c>
      <c r="N87" s="93">
        <f t="shared" si="6"/>
        <v>513314067.94954598</v>
      </c>
      <c r="O87" s="93">
        <f t="shared" si="6"/>
        <v>3508544.0949071022</v>
      </c>
      <c r="Q87" s="93">
        <f>Q66+Q70+Q74+Q78</f>
        <v>22513552.053001948</v>
      </c>
      <c r="S87" s="93">
        <f t="shared" ref="S87:T87" si="8">S66+S70+S74+S78</f>
        <v>352044189.89668244</v>
      </c>
      <c r="T87" s="93">
        <f t="shared" si="8"/>
        <v>13532736.927660018</v>
      </c>
      <c r="U87" s="133"/>
      <c r="V87" s="8" t="s">
        <v>795</v>
      </c>
    </row>
    <row r="88" spans="2:22" s="82" customFormat="1" x14ac:dyDescent="0.2">
      <c r="B88" s="53"/>
      <c r="C88" s="53"/>
      <c r="D88" s="53"/>
      <c r="E88" s="53"/>
      <c r="F88" s="53"/>
      <c r="S88" s="133"/>
      <c r="T88" s="133"/>
      <c r="U88" s="133"/>
      <c r="V88" s="133"/>
    </row>
    <row r="89" spans="2:22" s="82" customFormat="1" x14ac:dyDescent="0.2">
      <c r="B89" s="88" t="s">
        <v>223</v>
      </c>
      <c r="C89" s="53"/>
      <c r="D89" s="91"/>
      <c r="E89" s="53"/>
      <c r="F89" s="53"/>
      <c r="S89" s="133"/>
      <c r="T89" s="133"/>
      <c r="U89" s="133"/>
      <c r="V89" s="133"/>
    </row>
    <row r="90" spans="2:22" s="53" customFormat="1" ht="12" customHeight="1" x14ac:dyDescent="0.2">
      <c r="B90" s="90" t="s">
        <v>175</v>
      </c>
      <c r="D90" s="91" t="s">
        <v>224</v>
      </c>
      <c r="F90" s="53" t="s">
        <v>176</v>
      </c>
      <c r="H90" s="77">
        <f>SUM(J90:O90,Q90)</f>
        <v>104942186.99352141</v>
      </c>
      <c r="J90" s="96">
        <f>J86+J87*$H$19</f>
        <v>2068305.3771877543</v>
      </c>
      <c r="K90" s="96">
        <f t="shared" ref="K90:O90" si="9">K86+K87*$H$19</f>
        <v>27103120.018821366</v>
      </c>
      <c r="L90" s="96">
        <f t="shared" si="9"/>
        <v>32044275.14535892</v>
      </c>
      <c r="M90" s="96">
        <f t="shared" si="9"/>
        <v>1172078.7629885573</v>
      </c>
      <c r="N90" s="96">
        <f t="shared" si="9"/>
        <v>40302706.061464384</v>
      </c>
      <c r="O90" s="96">
        <f t="shared" si="9"/>
        <v>307746.05466433254</v>
      </c>
      <c r="Q90" s="96">
        <f t="shared" ref="Q90" si="10">Q86+Q87*$H$19</f>
        <v>1943955.5730361068</v>
      </c>
      <c r="S90" s="96">
        <f t="shared" ref="S90:T90" si="11">S86+S87*$H$19</f>
        <v>27103120.018821366</v>
      </c>
      <c r="T90" s="96">
        <f t="shared" si="11"/>
        <v>1172078.7629885573</v>
      </c>
      <c r="V90" s="8" t="s">
        <v>796</v>
      </c>
    </row>
    <row r="91" spans="2:22" s="53" customFormat="1" ht="12" customHeight="1" x14ac:dyDescent="0.2">
      <c r="B91" s="90" t="s">
        <v>175</v>
      </c>
      <c r="D91" s="95" t="s">
        <v>226</v>
      </c>
      <c r="F91" s="53" t="s">
        <v>176</v>
      </c>
      <c r="H91" s="77">
        <f>SUM(J91:O91,Q91)</f>
        <v>109008341.01833449</v>
      </c>
      <c r="J91" s="96">
        <f>J86+J87*$H$20</f>
        <v>2150393.7902563815</v>
      </c>
      <c r="K91" s="96">
        <f t="shared" ref="K91:O91" si="12">K86+K87*$H$20</f>
        <v>28159252.588511415</v>
      </c>
      <c r="L91" s="96">
        <f t="shared" si="12"/>
        <v>33313601.484337956</v>
      </c>
      <c r="M91" s="96">
        <f t="shared" si="12"/>
        <v>1212676.9737715374</v>
      </c>
      <c r="N91" s="96">
        <f t="shared" si="12"/>
        <v>41842648.265313029</v>
      </c>
      <c r="O91" s="96">
        <f t="shared" si="12"/>
        <v>318271.68694905378</v>
      </c>
      <c r="Q91" s="96">
        <f t="shared" ref="Q91" si="13">Q86+Q87*$H$20</f>
        <v>2011496.2291951128</v>
      </c>
      <c r="S91" s="96">
        <f t="shared" ref="S91:T91" si="14">S86+S87*$H$20</f>
        <v>28159252.588511415</v>
      </c>
      <c r="T91" s="96">
        <f t="shared" si="14"/>
        <v>1212676.9737715374</v>
      </c>
      <c r="V91" s="97"/>
    </row>
    <row r="92" spans="2:22" s="97" customFormat="1" ht="12" customHeight="1" x14ac:dyDescent="0.2">
      <c r="B92" s="53"/>
      <c r="C92" s="53"/>
      <c r="D92" s="53"/>
      <c r="E92" s="53"/>
      <c r="F92" s="53"/>
      <c r="H92" s="100"/>
      <c r="J92" s="100"/>
      <c r="K92" s="100"/>
      <c r="L92" s="100"/>
      <c r="M92" s="100"/>
      <c r="N92" s="100"/>
      <c r="O92" s="100"/>
      <c r="Q92" s="100"/>
      <c r="S92" s="100"/>
      <c r="T92" s="100"/>
      <c r="V92" s="133"/>
    </row>
    <row r="93" spans="2:22" s="82" customFormat="1" ht="15" x14ac:dyDescent="0.25">
      <c r="B93" s="89" t="s">
        <v>225</v>
      </c>
      <c r="C93" s="53"/>
      <c r="D93" s="53"/>
      <c r="E93" s="53"/>
      <c r="F93" s="53"/>
      <c r="S93" s="133"/>
      <c r="T93" s="133"/>
      <c r="U93" s="133"/>
    </row>
    <row r="94" spans="2:22" s="53" customFormat="1" ht="12" customHeight="1" x14ac:dyDescent="0.2">
      <c r="B94" s="90" t="s">
        <v>175</v>
      </c>
      <c r="D94" s="95" t="s">
        <v>267</v>
      </c>
      <c r="F94" s="53" t="s">
        <v>176</v>
      </c>
      <c r="H94" s="96">
        <f>SUM(J94:O94)</f>
        <v>104942186.99352141</v>
      </c>
      <c r="J94" s="94">
        <f>J90-J82</f>
        <v>2068305.3771877543</v>
      </c>
      <c r="K94" s="94">
        <f>K90-K82</f>
        <v>27103120.018821366</v>
      </c>
      <c r="L94" s="94">
        <f>L90-L82</f>
        <v>32044275.14535892</v>
      </c>
      <c r="M94" s="94">
        <f>M90-M82</f>
        <v>1172078.7629885573</v>
      </c>
      <c r="N94" s="39">
        <f>(N90-N82)+(Q90-Q82)</f>
        <v>42246661.634500489</v>
      </c>
      <c r="O94" s="94">
        <f>O90-O82</f>
        <v>307746.05466433254</v>
      </c>
      <c r="Q94" s="3"/>
      <c r="S94" s="94">
        <f>S90</f>
        <v>27103120.018821366</v>
      </c>
      <c r="T94" s="94">
        <f>T90-T82</f>
        <v>1172078.7629885573</v>
      </c>
      <c r="V94" s="8" t="s">
        <v>793</v>
      </c>
    </row>
    <row r="95" spans="2:22" s="53" customFormat="1" ht="12" customHeight="1" x14ac:dyDescent="0.2">
      <c r="B95" s="90" t="s">
        <v>175</v>
      </c>
      <c r="D95" s="95" t="s">
        <v>266</v>
      </c>
      <c r="F95" s="53" t="s">
        <v>176</v>
      </c>
      <c r="H95" s="96">
        <f>SUM(J95:O95)</f>
        <v>109008341.01833449</v>
      </c>
      <c r="J95" s="94">
        <f>J91-J82</f>
        <v>2150393.7902563815</v>
      </c>
      <c r="K95" s="94">
        <f>K91-K82</f>
        <v>28159252.588511415</v>
      </c>
      <c r="L95" s="94">
        <f>L91-L82</f>
        <v>33313601.484337956</v>
      </c>
      <c r="M95" s="94">
        <f>M91-M82</f>
        <v>1212676.9737715374</v>
      </c>
      <c r="N95" s="39">
        <f>(N91-N82)+(Q91-Q82)</f>
        <v>43854144.49450814</v>
      </c>
      <c r="O95" s="94">
        <f>O91-O82</f>
        <v>318271.68694905378</v>
      </c>
      <c r="Q95" s="3"/>
      <c r="S95" s="94">
        <f>S91</f>
        <v>28159252.588511415</v>
      </c>
      <c r="T95" s="94">
        <f>T91-T82</f>
        <v>1212676.9737715374</v>
      </c>
      <c r="V95" s="133" t="s">
        <v>330</v>
      </c>
    </row>
    <row r="96" spans="2:22" s="82" customFormat="1" x14ac:dyDescent="0.2">
      <c r="S96" s="133"/>
      <c r="T96" s="133"/>
      <c r="U96" s="133"/>
    </row>
    <row r="97" spans="2:21" s="73" customFormat="1" x14ac:dyDescent="0.2">
      <c r="B97" s="73" t="s">
        <v>196</v>
      </c>
      <c r="S97" s="125"/>
      <c r="T97" s="125"/>
      <c r="U97" s="125"/>
    </row>
    <row r="98" spans="2:21" s="82" customFormat="1" x14ac:dyDescent="0.2">
      <c r="B98" s="84"/>
      <c r="S98" s="133"/>
      <c r="T98" s="133"/>
      <c r="U98" s="133"/>
    </row>
    <row r="99" spans="2:21" s="82" customFormat="1" ht="15" x14ac:dyDescent="0.2">
      <c r="B99" s="92" t="s">
        <v>220</v>
      </c>
      <c r="S99" s="133"/>
      <c r="T99" s="133"/>
      <c r="U99" s="133"/>
    </row>
    <row r="100" spans="2:21" s="82" customFormat="1" x14ac:dyDescent="0.2">
      <c r="B100" s="88" t="s">
        <v>214</v>
      </c>
      <c r="S100" s="133"/>
      <c r="T100" s="133"/>
      <c r="U100" s="133"/>
    </row>
    <row r="101" spans="2:21" s="82" customFormat="1" x14ac:dyDescent="0.2">
      <c r="B101" s="87" t="s">
        <v>122</v>
      </c>
      <c r="S101" s="133"/>
      <c r="T101" s="133"/>
      <c r="U101" s="133"/>
    </row>
    <row r="102" spans="2:21" s="82" customFormat="1" x14ac:dyDescent="0.2">
      <c r="B102" s="82" t="s">
        <v>123</v>
      </c>
      <c r="F102" s="82" t="s">
        <v>187</v>
      </c>
      <c r="H102" s="77">
        <f>SUM(J102:O102,Q102)</f>
        <v>24936796.138010237</v>
      </c>
      <c r="J102" s="76">
        <f>'GAW IMPORT-AD'!H53</f>
        <v>433623.38146208494</v>
      </c>
      <c r="K102" s="76">
        <f>'GAW IMPORT-AD'!I53</f>
        <v>6492571.0895399991</v>
      </c>
      <c r="L102" s="76">
        <f>'GAW IMPORT-AD'!J53</f>
        <v>5340167.5910057705</v>
      </c>
      <c r="M102" s="76">
        <f>'GAW IMPORT-AD'!K53</f>
        <v>442959.65790638124</v>
      </c>
      <c r="N102" s="76">
        <f>'GAW IMPORT-AD'!L53</f>
        <v>11358584.609700426</v>
      </c>
      <c r="O102" s="76">
        <f>'GAW IMPORT-AD'!M53</f>
        <v>137297.34226076122</v>
      </c>
      <c r="Q102" s="76">
        <f>'GAW IMPORT-AD'!O53</f>
        <v>731592.46613481373</v>
      </c>
      <c r="S102" s="76">
        <f>'GAW IMPORT-AD'!Q53</f>
        <v>6492571.0895399991</v>
      </c>
      <c r="T102" s="76">
        <f>'GAW IMPORT-AD'!R53</f>
        <v>442959.65790638124</v>
      </c>
      <c r="U102" s="133"/>
    </row>
    <row r="103" spans="2:21" s="82" customFormat="1" x14ac:dyDescent="0.2">
      <c r="B103" s="82" t="s">
        <v>124</v>
      </c>
      <c r="F103" s="82" t="s">
        <v>187</v>
      </c>
      <c r="H103" s="77">
        <f>SUM(J103:O103,Q103)</f>
        <v>406766731.77566063</v>
      </c>
      <c r="J103" s="76">
        <f>'GAW IMPORT-AD'!H54</f>
        <v>7371597.484855446</v>
      </c>
      <c r="K103" s="76">
        <f>'GAW IMPORT-AD'!I54</f>
        <v>108285829.83102843</v>
      </c>
      <c r="L103" s="76">
        <f>'GAW IMPORT-AD'!J54</f>
        <v>67708631.956774428</v>
      </c>
      <c r="M103" s="76">
        <f>'GAW IMPORT-AD'!K54</f>
        <v>6644394.8685957184</v>
      </c>
      <c r="N103" s="76">
        <f>'GAW IMPORT-AD'!L54</f>
        <v>204454522.97460783</v>
      </c>
      <c r="O103" s="76">
        <f>'GAW IMPORT-AD'!M54</f>
        <v>2059460.1339114183</v>
      </c>
      <c r="Q103" s="76">
        <f>'GAW IMPORT-AD'!O54</f>
        <v>10242294.525887392</v>
      </c>
      <c r="S103" s="76">
        <f>'GAW IMPORT-AD'!Q54</f>
        <v>108285829.83102843</v>
      </c>
      <c r="T103" s="76">
        <f>'GAW IMPORT-AD'!R54</f>
        <v>6644394.8685957184</v>
      </c>
      <c r="U103" s="133"/>
    </row>
    <row r="104" spans="2:21" s="82" customFormat="1" x14ac:dyDescent="0.2">
      <c r="S104" s="133"/>
      <c r="T104" s="133"/>
      <c r="U104" s="133"/>
    </row>
    <row r="105" spans="2:21" s="82" customFormat="1" x14ac:dyDescent="0.2">
      <c r="B105" s="87" t="s">
        <v>125</v>
      </c>
      <c r="S105" s="133"/>
      <c r="T105" s="133"/>
      <c r="U105" s="133"/>
    </row>
    <row r="106" spans="2:21" s="82" customFormat="1" x14ac:dyDescent="0.2">
      <c r="B106" s="82" t="s">
        <v>126</v>
      </c>
      <c r="F106" s="82" t="s">
        <v>187</v>
      </c>
      <c r="H106" s="77">
        <f>SUM(J106:O106,Q106)</f>
        <v>27560752.011498179</v>
      </c>
      <c r="J106" s="76">
        <f>'GAW IMPORT-AD'!H57</f>
        <v>592495.45668758114</v>
      </c>
      <c r="K106" s="76">
        <f>'GAW IMPORT-AD'!I57</f>
        <v>7219585.9275370101</v>
      </c>
      <c r="L106" s="76">
        <f>'GAW IMPORT-AD'!J57</f>
        <v>10448868.338137416</v>
      </c>
      <c r="M106" s="76">
        <f>'GAW IMPORT-AD'!K57</f>
        <v>196126.28607626949</v>
      </c>
      <c r="N106" s="76">
        <f>'GAW IMPORT-AD'!L57</f>
        <v>8714641.8994234204</v>
      </c>
      <c r="O106" s="76">
        <f>'GAW IMPORT-AD'!M57</f>
        <v>43698.558437231142</v>
      </c>
      <c r="Q106" s="76">
        <f>'GAW IMPORT-AD'!O57</f>
        <v>345335.54519925022</v>
      </c>
      <c r="S106" s="76">
        <f>'GAW IMPORT-AD'!Q57</f>
        <v>7219585.9275370101</v>
      </c>
      <c r="T106" s="76">
        <f>'GAW IMPORT-AD'!R57</f>
        <v>196126.28607626949</v>
      </c>
      <c r="U106" s="133"/>
    </row>
    <row r="107" spans="2:21" s="82" customFormat="1" x14ac:dyDescent="0.2">
      <c r="B107" s="82" t="s">
        <v>127</v>
      </c>
      <c r="F107" s="82" t="s">
        <v>187</v>
      </c>
      <c r="H107" s="77">
        <f>SUM(J107:O107,Q107)</f>
        <v>984288691.19050622</v>
      </c>
      <c r="J107" s="76">
        <f>'GAW IMPORT-AD'!H58</f>
        <v>21604738.059290972</v>
      </c>
      <c r="K107" s="76">
        <f>'GAW IMPORT-AD'!I58</f>
        <v>264152300.38098031</v>
      </c>
      <c r="L107" s="76">
        <f>'GAW IMPORT-AD'!J58</f>
        <v>375679807.80155206</v>
      </c>
      <c r="M107" s="76">
        <f>'GAW IMPORT-AD'!K58</f>
        <v>6721339.0589369694</v>
      </c>
      <c r="N107" s="76">
        <f>'GAW IMPORT-AD'!L58</f>
        <v>301769116.72456253</v>
      </c>
      <c r="O107" s="76">
        <f>'GAW IMPORT-AD'!M58</f>
        <v>1949503.1038246127</v>
      </c>
      <c r="Q107" s="76">
        <f>'GAW IMPORT-AD'!O58</f>
        <v>12411886.061358782</v>
      </c>
      <c r="S107" s="76">
        <f>'GAW IMPORT-AD'!Q58</f>
        <v>264152300.38098031</v>
      </c>
      <c r="T107" s="76">
        <f>'GAW IMPORT-AD'!R58</f>
        <v>6721339.0589369694</v>
      </c>
      <c r="U107" s="133"/>
    </row>
    <row r="108" spans="2:21" s="82" customFormat="1" x14ac:dyDescent="0.2">
      <c r="S108" s="133"/>
      <c r="T108" s="133"/>
      <c r="U108" s="133"/>
    </row>
    <row r="109" spans="2:21" s="82" customFormat="1" x14ac:dyDescent="0.2">
      <c r="B109" s="87" t="s">
        <v>128</v>
      </c>
      <c r="S109" s="133"/>
      <c r="T109" s="133"/>
      <c r="U109" s="133"/>
    </row>
    <row r="110" spans="2:21" s="82" customFormat="1" x14ac:dyDescent="0.2">
      <c r="B110" s="82" t="s">
        <v>129</v>
      </c>
      <c r="F110" s="82" t="s">
        <v>187</v>
      </c>
      <c r="H110" s="77">
        <f>SUM(J110:O110,Q110)</f>
        <v>0</v>
      </c>
      <c r="J110" s="76">
        <f>'GAW IMPORT-AD'!H61</f>
        <v>0</v>
      </c>
      <c r="K110" s="76">
        <f>'GAW IMPORT-AD'!I61</f>
        <v>0</v>
      </c>
      <c r="L110" s="76">
        <f>'GAW IMPORT-AD'!J61</f>
        <v>0</v>
      </c>
      <c r="M110" s="76">
        <f>'GAW IMPORT-AD'!K61</f>
        <v>0</v>
      </c>
      <c r="N110" s="76">
        <f>'GAW IMPORT-AD'!L61</f>
        <v>0</v>
      </c>
      <c r="O110" s="76">
        <f>'GAW IMPORT-AD'!M61</f>
        <v>0</v>
      </c>
      <c r="Q110" s="76">
        <f>'GAW IMPORT-AD'!O61</f>
        <v>0</v>
      </c>
      <c r="S110" s="76">
        <f>'GAW IMPORT-AD'!Q61</f>
        <v>0</v>
      </c>
      <c r="T110" s="76">
        <f>'GAW IMPORT-AD'!R61</f>
        <v>0</v>
      </c>
      <c r="U110" s="133"/>
    </row>
    <row r="111" spans="2:21" s="82" customFormat="1" x14ac:dyDescent="0.2">
      <c r="B111" s="82" t="s">
        <v>130</v>
      </c>
      <c r="F111" s="82" t="s">
        <v>187</v>
      </c>
      <c r="H111" s="77">
        <f>SUM(J111:O111,Q111)</f>
        <v>0</v>
      </c>
      <c r="J111" s="76">
        <f>'GAW IMPORT-AD'!H62</f>
        <v>0</v>
      </c>
      <c r="K111" s="76">
        <f>'GAW IMPORT-AD'!I62</f>
        <v>0</v>
      </c>
      <c r="L111" s="76">
        <f>'GAW IMPORT-AD'!J62</f>
        <v>0</v>
      </c>
      <c r="M111" s="76">
        <f>'GAW IMPORT-AD'!K62</f>
        <v>0</v>
      </c>
      <c r="N111" s="76">
        <f>'GAW IMPORT-AD'!L62</f>
        <v>0</v>
      </c>
      <c r="O111" s="76">
        <f>'GAW IMPORT-AD'!M62</f>
        <v>0</v>
      </c>
      <c r="Q111" s="76">
        <f>'GAW IMPORT-AD'!O62</f>
        <v>0</v>
      </c>
      <c r="S111" s="76">
        <f>'GAW IMPORT-AD'!Q62</f>
        <v>0</v>
      </c>
      <c r="T111" s="76">
        <f>'GAW IMPORT-AD'!R62</f>
        <v>0</v>
      </c>
      <c r="U111" s="133"/>
    </row>
    <row r="112" spans="2:21" s="82" customFormat="1" x14ac:dyDescent="0.2">
      <c r="S112" s="133"/>
      <c r="T112" s="133"/>
      <c r="U112" s="133"/>
    </row>
    <row r="113" spans="2:22" s="82" customFormat="1" x14ac:dyDescent="0.2">
      <c r="B113" s="87" t="s">
        <v>131</v>
      </c>
      <c r="S113" s="133"/>
      <c r="T113" s="133"/>
      <c r="U113" s="133"/>
    </row>
    <row r="114" spans="2:22" s="82" customFormat="1" x14ac:dyDescent="0.2">
      <c r="B114" s="82" t="s">
        <v>132</v>
      </c>
      <c r="F114" s="82" t="s">
        <v>187</v>
      </c>
      <c r="H114" s="77">
        <f>SUM(J114:O114,Q114)</f>
        <v>0</v>
      </c>
      <c r="J114" s="76">
        <f>'GAW IMPORT-AD'!H65</f>
        <v>0</v>
      </c>
      <c r="K114" s="76">
        <f>'GAW IMPORT-AD'!I65</f>
        <v>0</v>
      </c>
      <c r="L114" s="76">
        <f>'GAW IMPORT-AD'!J65</f>
        <v>0</v>
      </c>
      <c r="M114" s="76">
        <f>'GAW IMPORT-AD'!K65</f>
        <v>0</v>
      </c>
      <c r="N114" s="76">
        <f>'GAW IMPORT-AD'!L65</f>
        <v>0</v>
      </c>
      <c r="O114" s="76">
        <f>'GAW IMPORT-AD'!M65</f>
        <v>0</v>
      </c>
      <c r="Q114" s="76">
        <f>'GAW IMPORT-AD'!O65</f>
        <v>0</v>
      </c>
      <c r="S114" s="76">
        <f>'GAW IMPORT-AD'!Q65</f>
        <v>0</v>
      </c>
      <c r="T114" s="76">
        <f>'GAW IMPORT-AD'!R65</f>
        <v>0</v>
      </c>
      <c r="U114" s="133"/>
    </row>
    <row r="115" spans="2:22" s="82" customFormat="1" x14ac:dyDescent="0.2">
      <c r="B115" s="82" t="s">
        <v>133</v>
      </c>
      <c r="F115" s="82" t="s">
        <v>187</v>
      </c>
      <c r="H115" s="77">
        <f>SUM(J115:O115,Q115)</f>
        <v>0</v>
      </c>
      <c r="J115" s="76">
        <f>'GAW IMPORT-AD'!H66</f>
        <v>0</v>
      </c>
      <c r="K115" s="76">
        <f>'GAW IMPORT-AD'!I66</f>
        <v>0</v>
      </c>
      <c r="L115" s="76">
        <f>'GAW IMPORT-AD'!J66</f>
        <v>0</v>
      </c>
      <c r="M115" s="76">
        <f>'GAW IMPORT-AD'!K66</f>
        <v>0</v>
      </c>
      <c r="N115" s="76">
        <f>'GAW IMPORT-AD'!L66</f>
        <v>0</v>
      </c>
      <c r="O115" s="76">
        <f>'GAW IMPORT-AD'!M66</f>
        <v>0</v>
      </c>
      <c r="Q115" s="76">
        <f>'GAW IMPORT-AD'!O66</f>
        <v>0</v>
      </c>
      <c r="S115" s="76">
        <f>'GAW IMPORT-AD'!Q66</f>
        <v>0</v>
      </c>
      <c r="T115" s="76">
        <f>'GAW IMPORT-AD'!R66</f>
        <v>0</v>
      </c>
      <c r="U115" s="133"/>
    </row>
    <row r="116" spans="2:22" s="82" customFormat="1" x14ac:dyDescent="0.2">
      <c r="S116" s="133"/>
      <c r="T116" s="133"/>
      <c r="U116" s="133"/>
    </row>
    <row r="117" spans="2:22" s="82" customFormat="1" x14ac:dyDescent="0.2">
      <c r="B117" s="88" t="s">
        <v>151</v>
      </c>
      <c r="S117" s="133"/>
      <c r="T117" s="133"/>
      <c r="U117" s="133"/>
    </row>
    <row r="118" spans="2:22" s="82" customFormat="1" x14ac:dyDescent="0.2">
      <c r="B118" s="87" t="s">
        <v>111</v>
      </c>
      <c r="S118" s="133"/>
      <c r="T118" s="133"/>
      <c r="U118" s="133"/>
    </row>
    <row r="119" spans="2:22" s="82" customFormat="1" x14ac:dyDescent="0.2">
      <c r="B119" s="82" t="s">
        <v>112</v>
      </c>
      <c r="F119" s="82" t="s">
        <v>178</v>
      </c>
      <c r="H119" s="77">
        <f>SUM(J119:O119,Q119)</f>
        <v>0</v>
      </c>
      <c r="J119" s="76">
        <f>'Input Ov. Op-AD'!H149</f>
        <v>0</v>
      </c>
      <c r="K119" s="76">
        <f>'Input Ov. Op-AD'!I149</f>
        <v>0</v>
      </c>
      <c r="L119" s="76">
        <f>'Input Ov. Op-AD'!J149</f>
        <v>0</v>
      </c>
      <c r="M119" s="76">
        <f>'Input Ov. Op-AD'!K149</f>
        <v>0</v>
      </c>
      <c r="N119" s="76">
        <f>'Input Ov. Op-AD'!L149</f>
        <v>0</v>
      </c>
      <c r="O119" s="76">
        <f>'Input Ov. Op-AD'!M149</f>
        <v>0</v>
      </c>
      <c r="Q119" s="76">
        <f>'Input Ov. Op-AD'!O149</f>
        <v>0</v>
      </c>
      <c r="S119" s="76">
        <f>'Input Ov. Op-AD'!Q149</f>
        <v>0</v>
      </c>
      <c r="T119" s="76">
        <f>'Input Ov. Op-AD'!R149</f>
        <v>0</v>
      </c>
      <c r="U119" s="133"/>
    </row>
    <row r="120" spans="2:22" s="82" customFormat="1" x14ac:dyDescent="0.2">
      <c r="S120" s="133"/>
      <c r="T120" s="133"/>
      <c r="U120" s="133"/>
    </row>
    <row r="121" spans="2:22" s="82" customFormat="1" ht="15" x14ac:dyDescent="0.25">
      <c r="B121" s="89" t="s">
        <v>221</v>
      </c>
      <c r="C121" s="53"/>
      <c r="D121" s="53"/>
      <c r="E121" s="53"/>
      <c r="F121" s="53"/>
      <c r="S121" s="133"/>
      <c r="T121" s="133"/>
      <c r="U121" s="133"/>
    </row>
    <row r="122" spans="2:22" s="82" customFormat="1" x14ac:dyDescent="0.2">
      <c r="B122" s="88" t="s">
        <v>222</v>
      </c>
      <c r="C122" s="53"/>
      <c r="D122" s="53"/>
      <c r="E122" s="53"/>
      <c r="F122" s="53"/>
      <c r="S122" s="133"/>
      <c r="T122" s="133"/>
      <c r="U122" s="133"/>
    </row>
    <row r="123" spans="2:22" s="82" customFormat="1" x14ac:dyDescent="0.2">
      <c r="B123" s="90" t="s">
        <v>126</v>
      </c>
      <c r="C123" s="53"/>
      <c r="D123" s="53"/>
      <c r="E123" s="53"/>
      <c r="F123" s="53" t="s">
        <v>178</v>
      </c>
      <c r="H123" s="77">
        <f>SUM(J123:O123,Q123)</f>
        <v>52497548.149508417</v>
      </c>
      <c r="J123" s="93">
        <f t="shared" ref="J123:O124" si="15">J102+J106+J110+J114</f>
        <v>1026118.8381496661</v>
      </c>
      <c r="K123" s="93">
        <f t="shared" si="15"/>
        <v>13712157.01707701</v>
      </c>
      <c r="L123" s="93">
        <f t="shared" si="15"/>
        <v>15789035.929143187</v>
      </c>
      <c r="M123" s="93">
        <f t="shared" si="15"/>
        <v>639085.94398265076</v>
      </c>
      <c r="N123" s="93">
        <f t="shared" si="15"/>
        <v>20073226.509123847</v>
      </c>
      <c r="O123" s="93">
        <f t="shared" si="15"/>
        <v>180995.90069799236</v>
      </c>
      <c r="Q123" s="93">
        <f>Q102+Q106+Q110+Q114</f>
        <v>1076928.011334064</v>
      </c>
      <c r="S123" s="93">
        <f t="shared" ref="S123:T123" si="16">S102+S106+S110+S114</f>
        <v>13712157.01707701</v>
      </c>
      <c r="T123" s="93">
        <f t="shared" si="16"/>
        <v>639085.94398265076</v>
      </c>
      <c r="U123" s="133"/>
      <c r="V123" s="8" t="s">
        <v>794</v>
      </c>
    </row>
    <row r="124" spans="2:22" s="82" customFormat="1" x14ac:dyDescent="0.2">
      <c r="B124" s="90" t="s">
        <v>155</v>
      </c>
      <c r="C124" s="53"/>
      <c r="D124" s="53"/>
      <c r="E124" s="53"/>
      <c r="F124" s="53" t="s">
        <v>178</v>
      </c>
      <c r="H124" s="77">
        <f>SUM(J124:O124,Q124)</f>
        <v>1391055422.9661667</v>
      </c>
      <c r="J124" s="93">
        <f t="shared" si="15"/>
        <v>28976335.544146419</v>
      </c>
      <c r="K124" s="93">
        <f t="shared" si="15"/>
        <v>372438130.21200871</v>
      </c>
      <c r="L124" s="93">
        <f t="shared" si="15"/>
        <v>443388439.75832647</v>
      </c>
      <c r="M124" s="93">
        <f t="shared" si="15"/>
        <v>13365733.927532688</v>
      </c>
      <c r="N124" s="93">
        <f t="shared" si="15"/>
        <v>506223639.69917035</v>
      </c>
      <c r="O124" s="93">
        <f t="shared" si="15"/>
        <v>4008963.2377360309</v>
      </c>
      <c r="Q124" s="93">
        <f>Q103+Q107+Q111+Q115</f>
        <v>22654180.587246172</v>
      </c>
      <c r="S124" s="93">
        <f t="shared" ref="S124:T124" si="17">S103+S107+S111+S115</f>
        <v>372438130.21200871</v>
      </c>
      <c r="T124" s="93">
        <f t="shared" si="17"/>
        <v>13365733.927532688</v>
      </c>
      <c r="U124" s="133"/>
      <c r="V124" s="8" t="s">
        <v>795</v>
      </c>
    </row>
    <row r="125" spans="2:22" s="82" customFormat="1" x14ac:dyDescent="0.2">
      <c r="B125" s="53"/>
      <c r="C125" s="53"/>
      <c r="D125" s="53"/>
      <c r="E125" s="53"/>
      <c r="F125" s="53"/>
      <c r="S125" s="133"/>
      <c r="T125" s="133"/>
      <c r="U125" s="133"/>
      <c r="V125" s="133"/>
    </row>
    <row r="126" spans="2:22" s="82" customFormat="1" x14ac:dyDescent="0.2">
      <c r="B126" s="88" t="s">
        <v>223</v>
      </c>
      <c r="C126" s="53"/>
      <c r="D126" s="91"/>
      <c r="E126" s="53"/>
      <c r="F126" s="53"/>
      <c r="S126" s="133"/>
      <c r="T126" s="133"/>
      <c r="U126" s="133"/>
      <c r="V126" s="133"/>
    </row>
    <row r="127" spans="2:22" s="53" customFormat="1" ht="12" customHeight="1" x14ac:dyDescent="0.2">
      <c r="B127" s="90" t="s">
        <v>177</v>
      </c>
      <c r="D127" s="91" t="s">
        <v>226</v>
      </c>
      <c r="F127" s="53" t="s">
        <v>178</v>
      </c>
      <c r="H127" s="77">
        <f>SUM(J127:O127,Q127)</f>
        <v>113008459.04853667</v>
      </c>
      <c r="J127" s="96">
        <f>J123+J124*$H$20</f>
        <v>2286589.4343200354</v>
      </c>
      <c r="K127" s="96">
        <f t="shared" ref="K127:O127" si="18">K123+K124*$H$20</f>
        <v>29913215.681299388</v>
      </c>
      <c r="L127" s="96">
        <f t="shared" si="18"/>
        <v>35076433.058630392</v>
      </c>
      <c r="M127" s="96">
        <f t="shared" si="18"/>
        <v>1220495.3698303227</v>
      </c>
      <c r="N127" s="96">
        <f t="shared" si="18"/>
        <v>42093954.836037755</v>
      </c>
      <c r="O127" s="96">
        <f t="shared" si="18"/>
        <v>355385.80153950967</v>
      </c>
      <c r="Q127" s="96">
        <f t="shared" ref="Q127" si="19">Q123+Q124*$H$20</f>
        <v>2062384.8668792723</v>
      </c>
      <c r="S127" s="96">
        <f t="shared" ref="S127:T127" si="20">S123+S124*$H$20</f>
        <v>29913215.681299388</v>
      </c>
      <c r="T127" s="96">
        <f t="shared" si="20"/>
        <v>1220495.3698303227</v>
      </c>
      <c r="V127" s="8" t="s">
        <v>796</v>
      </c>
    </row>
    <row r="128" spans="2:22" s="53" customFormat="1" ht="12" customHeight="1" x14ac:dyDescent="0.2">
      <c r="B128" s="90" t="s">
        <v>177</v>
      </c>
      <c r="D128" s="95" t="s">
        <v>227</v>
      </c>
      <c r="F128" s="53" t="s">
        <v>178</v>
      </c>
      <c r="H128" s="77">
        <f>SUM(J128:O128,Q128)</f>
        <v>108835292.77963816</v>
      </c>
      <c r="J128" s="96">
        <f>J123+J124*$H$21</f>
        <v>2199660.4276875956</v>
      </c>
      <c r="K128" s="96">
        <f t="shared" ref="K128:O128" si="21">K123+K124*$H$21</f>
        <v>28795901.290663362</v>
      </c>
      <c r="L128" s="96">
        <f t="shared" si="21"/>
        <v>33746267.739355408</v>
      </c>
      <c r="M128" s="96">
        <f t="shared" si="21"/>
        <v>1180398.1680477245</v>
      </c>
      <c r="N128" s="96">
        <f t="shared" si="21"/>
        <v>40575283.916940242</v>
      </c>
      <c r="O128" s="96">
        <f t="shared" si="21"/>
        <v>343358.9118263016</v>
      </c>
      <c r="Q128" s="96">
        <f t="shared" ref="Q128" si="22">Q123+Q124*$H$21</f>
        <v>1994422.3251175338</v>
      </c>
      <c r="S128" s="96">
        <f t="shared" ref="S128:T128" si="23">S123+S124*$H$21</f>
        <v>28795901.290663362</v>
      </c>
      <c r="T128" s="96">
        <f t="shared" si="23"/>
        <v>1180398.1680477245</v>
      </c>
      <c r="V128" s="97"/>
    </row>
    <row r="129" spans="2:22" s="97" customFormat="1" ht="12" customHeight="1" x14ac:dyDescent="0.2">
      <c r="B129" s="53"/>
      <c r="C129" s="53"/>
      <c r="D129" s="53"/>
      <c r="E129" s="53"/>
      <c r="F129" s="53"/>
      <c r="H129" s="100"/>
      <c r="J129" s="100"/>
      <c r="K129" s="100"/>
      <c r="L129" s="100"/>
      <c r="M129" s="100"/>
      <c r="N129" s="100"/>
      <c r="O129" s="100"/>
      <c r="Q129" s="100"/>
      <c r="S129" s="100"/>
      <c r="T129" s="100"/>
      <c r="V129" s="133"/>
    </row>
    <row r="130" spans="2:22" s="82" customFormat="1" ht="15" x14ac:dyDescent="0.25">
      <c r="B130" s="89" t="s">
        <v>225</v>
      </c>
      <c r="C130" s="53"/>
      <c r="D130" s="53"/>
      <c r="E130" s="53"/>
      <c r="F130" s="53"/>
      <c r="S130" s="133"/>
      <c r="T130" s="133"/>
      <c r="U130" s="133"/>
      <c r="V130" s="133"/>
    </row>
    <row r="131" spans="2:22" s="53" customFormat="1" ht="12" customHeight="1" x14ac:dyDescent="0.2">
      <c r="B131" s="90" t="s">
        <v>177</v>
      </c>
      <c r="D131" s="95" t="s">
        <v>266</v>
      </c>
      <c r="F131" s="53" t="s">
        <v>178</v>
      </c>
      <c r="H131" s="96">
        <f>SUM(J131:O131)</f>
        <v>113008459.04853667</v>
      </c>
      <c r="J131" s="94">
        <f>J127-J119</f>
        <v>2286589.4343200354</v>
      </c>
      <c r="K131" s="94">
        <f>K127-K119</f>
        <v>29913215.681299388</v>
      </c>
      <c r="L131" s="94">
        <f>L127-L119</f>
        <v>35076433.058630392</v>
      </c>
      <c r="M131" s="94">
        <f>M127-M119</f>
        <v>1220495.3698303227</v>
      </c>
      <c r="N131" s="39">
        <f>(N127-N119)+(Q127-Q119)</f>
        <v>44156339.702917024</v>
      </c>
      <c r="O131" s="94">
        <f>O127-O119</f>
        <v>355385.80153950967</v>
      </c>
      <c r="Q131" s="3"/>
      <c r="S131" s="94">
        <f>S127</f>
        <v>29913215.681299388</v>
      </c>
      <c r="T131" s="94">
        <f>T127-T119</f>
        <v>1220495.3698303227</v>
      </c>
      <c r="V131" s="8" t="s">
        <v>793</v>
      </c>
    </row>
    <row r="132" spans="2:22" s="53" customFormat="1" ht="12" customHeight="1" x14ac:dyDescent="0.2">
      <c r="B132" s="90" t="s">
        <v>177</v>
      </c>
      <c r="D132" s="95" t="s">
        <v>230</v>
      </c>
      <c r="F132" s="53" t="s">
        <v>178</v>
      </c>
      <c r="H132" s="96">
        <f>SUM(J132:O132)</f>
        <v>108835292.77963816</v>
      </c>
      <c r="J132" s="94">
        <f>J128-J119</f>
        <v>2199660.4276875956</v>
      </c>
      <c r="K132" s="94">
        <f>K128-K119</f>
        <v>28795901.290663362</v>
      </c>
      <c r="L132" s="94">
        <f>L128-L119</f>
        <v>33746267.739355408</v>
      </c>
      <c r="M132" s="94">
        <f>M128-M119</f>
        <v>1180398.1680477245</v>
      </c>
      <c r="N132" s="39">
        <f>(N128-N119)+(Q128-Q119)</f>
        <v>42569706.242057778</v>
      </c>
      <c r="O132" s="94">
        <f>O128-O119</f>
        <v>343358.9118263016</v>
      </c>
      <c r="Q132" s="3"/>
      <c r="S132" s="94">
        <f>S128</f>
        <v>28795901.290663362</v>
      </c>
      <c r="T132" s="94">
        <f>T128-T119</f>
        <v>1180398.1680477245</v>
      </c>
      <c r="V132" s="133" t="s">
        <v>330</v>
      </c>
    </row>
    <row r="133" spans="2:22" s="82" customFormat="1" x14ac:dyDescent="0.2">
      <c r="S133" s="133"/>
      <c r="T133" s="133"/>
      <c r="U133" s="133"/>
    </row>
    <row r="134" spans="2:22" s="73" customFormat="1" x14ac:dyDescent="0.2">
      <c r="B134" s="73" t="s">
        <v>156</v>
      </c>
      <c r="S134" s="125"/>
      <c r="T134" s="125"/>
      <c r="U134" s="125"/>
    </row>
    <row r="135" spans="2:22" s="82" customFormat="1" x14ac:dyDescent="0.2">
      <c r="B135" s="84"/>
      <c r="S135" s="133"/>
      <c r="T135" s="133"/>
      <c r="U135" s="133"/>
    </row>
    <row r="136" spans="2:22" s="82" customFormat="1" ht="15" x14ac:dyDescent="0.2">
      <c r="B136" s="92" t="s">
        <v>220</v>
      </c>
      <c r="S136" s="133"/>
      <c r="T136" s="133"/>
      <c r="U136" s="133"/>
    </row>
    <row r="137" spans="2:22" s="82" customFormat="1" x14ac:dyDescent="0.2">
      <c r="B137" s="88" t="s">
        <v>214</v>
      </c>
      <c r="S137" s="133"/>
      <c r="T137" s="133"/>
      <c r="U137" s="133"/>
    </row>
    <row r="138" spans="2:22" s="82" customFormat="1" x14ac:dyDescent="0.2">
      <c r="B138" s="87" t="s">
        <v>122</v>
      </c>
      <c r="S138" s="133"/>
      <c r="T138" s="133"/>
      <c r="U138" s="133"/>
    </row>
    <row r="139" spans="2:22" s="82" customFormat="1" x14ac:dyDescent="0.2">
      <c r="B139" s="82" t="s">
        <v>123</v>
      </c>
      <c r="F139" s="82" t="s">
        <v>149</v>
      </c>
      <c r="H139" s="77">
        <f>SUM(J139:O139,Q139)</f>
        <v>25285911.283942379</v>
      </c>
      <c r="J139" s="76">
        <f>'GAW IMPORT-AD'!H71</f>
        <v>439694.10880255414</v>
      </c>
      <c r="K139" s="76">
        <f>'GAW IMPORT-AD'!I71</f>
        <v>6583467.0847935583</v>
      </c>
      <c r="L139" s="76">
        <f>'GAW IMPORT-AD'!J71</f>
        <v>5414929.9372798512</v>
      </c>
      <c r="M139" s="76">
        <f>'GAW IMPORT-AD'!K71</f>
        <v>449161.09311707056</v>
      </c>
      <c r="N139" s="76">
        <f>'GAW IMPORT-AD'!L71</f>
        <v>11517604.794236233</v>
      </c>
      <c r="O139" s="76">
        <f>'GAW IMPORT-AD'!M71</f>
        <v>139219.50505241187</v>
      </c>
      <c r="Q139" s="76">
        <f>'GAW IMPORT-AD'!O71</f>
        <v>741834.7606607012</v>
      </c>
      <c r="S139" s="76">
        <f>'GAW IMPORT-AD'!Q71</f>
        <v>6583467.0847935583</v>
      </c>
      <c r="T139" s="76">
        <f>'GAW IMPORT-AD'!R71</f>
        <v>449161.09311707056</v>
      </c>
      <c r="U139" s="133"/>
    </row>
    <row r="140" spans="2:22" s="82" customFormat="1" x14ac:dyDescent="0.2">
      <c r="B140" s="82" t="s">
        <v>124</v>
      </c>
      <c r="F140" s="82" t="s">
        <v>149</v>
      </c>
      <c r="H140" s="77">
        <f>SUM(J140:O140,Q140)</f>
        <v>387175554.73657763</v>
      </c>
      <c r="J140" s="76">
        <f>'GAW IMPORT-AD'!H72</f>
        <v>7035105.7408408681</v>
      </c>
      <c r="K140" s="76">
        <f>'GAW IMPORT-AD'!I72</f>
        <v>103218364.36386929</v>
      </c>
      <c r="L140" s="76">
        <f>'GAW IMPORT-AD'!J72</f>
        <v>63241622.866889417</v>
      </c>
      <c r="M140" s="76">
        <f>'GAW IMPORT-AD'!K72</f>
        <v>6288255.3036389882</v>
      </c>
      <c r="N140" s="76">
        <f>'GAW IMPORT-AD'!L72</f>
        <v>195799281.5020161</v>
      </c>
      <c r="O140" s="76">
        <f>'GAW IMPORT-AD'!M72</f>
        <v>1949073.0707337663</v>
      </c>
      <c r="Q140" s="76">
        <f>'GAW IMPORT-AD'!O72</f>
        <v>9643851.8885891158</v>
      </c>
      <c r="S140" s="76">
        <f>'GAW IMPORT-AD'!Q72</f>
        <v>103218364.36386929</v>
      </c>
      <c r="T140" s="76">
        <f>'GAW IMPORT-AD'!R72</f>
        <v>6288255.3036389882</v>
      </c>
      <c r="U140" s="133"/>
    </row>
    <row r="141" spans="2:22" s="82" customFormat="1" x14ac:dyDescent="0.2">
      <c r="S141" s="133"/>
      <c r="T141" s="133"/>
      <c r="U141" s="133"/>
    </row>
    <row r="142" spans="2:22" s="82" customFormat="1" x14ac:dyDescent="0.2">
      <c r="B142" s="87" t="s">
        <v>125</v>
      </c>
      <c r="S142" s="133"/>
      <c r="T142" s="133"/>
      <c r="U142" s="133"/>
    </row>
    <row r="143" spans="2:22" s="82" customFormat="1" x14ac:dyDescent="0.2">
      <c r="B143" s="82" t="s">
        <v>126</v>
      </c>
      <c r="F143" s="82" t="s">
        <v>149</v>
      </c>
      <c r="H143" s="77">
        <f>SUM(J143:O143,Q143)</f>
        <v>30473283.49278358</v>
      </c>
      <c r="J143" s="76">
        <f>'GAW IMPORT-AD'!H75</f>
        <v>664843.30133314151</v>
      </c>
      <c r="K143" s="76">
        <f>'GAW IMPORT-AD'!I75</f>
        <v>8156717.4769192794</v>
      </c>
      <c r="L143" s="76">
        <f>'GAW IMPORT-AD'!J75</f>
        <v>11595180.064145317</v>
      </c>
      <c r="M143" s="76">
        <f>'GAW IMPORT-AD'!K75</f>
        <v>213122.16426826024</v>
      </c>
      <c r="N143" s="76">
        <f>'GAW IMPORT-AD'!L75</f>
        <v>9390928.0195792932</v>
      </c>
      <c r="O143" s="76">
        <f>'GAW IMPORT-AD'!M75</f>
        <v>60519.397466168914</v>
      </c>
      <c r="Q143" s="76">
        <f>'GAW IMPORT-AD'!O75</f>
        <v>391973.06907212333</v>
      </c>
      <c r="S143" s="76">
        <f>'GAW IMPORT-AD'!Q75</f>
        <v>8156717.4769192794</v>
      </c>
      <c r="T143" s="76">
        <f>'GAW IMPORT-AD'!R75</f>
        <v>213122.16426826024</v>
      </c>
      <c r="U143" s="133"/>
    </row>
    <row r="144" spans="2:22" s="82" customFormat="1" x14ac:dyDescent="0.2">
      <c r="B144" s="82" t="s">
        <v>127</v>
      </c>
      <c r="F144" s="82" t="s">
        <v>149</v>
      </c>
      <c r="H144" s="77">
        <f>SUM(J144:O144,Q144)</f>
        <v>1078022631.5143847</v>
      </c>
      <c r="J144" s="76">
        <f>'GAW IMPORT-AD'!H76</f>
        <v>23617374.575220887</v>
      </c>
      <c r="K144" s="76">
        <f>'GAW IMPORT-AD'!I76</f>
        <v>291036551.05039489</v>
      </c>
      <c r="L144" s="76">
        <f>'GAW IMPORT-AD'!J76</f>
        <v>411630702.28296655</v>
      </c>
      <c r="M144" s="76">
        <f>'GAW IMPORT-AD'!K76</f>
        <v>7262576.5214938261</v>
      </c>
      <c r="N144" s="76">
        <f>'GAW IMPORT-AD'!L76</f>
        <v>327713328.2525456</v>
      </c>
      <c r="O144" s="76">
        <f>'GAW IMPORT-AD'!M76</f>
        <v>2496743.841543851</v>
      </c>
      <c r="Q144" s="76">
        <f>'GAW IMPORT-AD'!O76</f>
        <v>14265354.990219304</v>
      </c>
      <c r="S144" s="76">
        <f>'GAW IMPORT-AD'!Q76</f>
        <v>291036551.05039489</v>
      </c>
      <c r="T144" s="76">
        <f>'GAW IMPORT-AD'!R76</f>
        <v>7262576.5214938261</v>
      </c>
      <c r="U144" s="133"/>
    </row>
    <row r="145" spans="2:24" s="82" customFormat="1" x14ac:dyDescent="0.2">
      <c r="S145" s="133"/>
      <c r="T145" s="133"/>
      <c r="U145" s="133"/>
    </row>
    <row r="146" spans="2:24" s="82" customFormat="1" x14ac:dyDescent="0.2">
      <c r="B146" s="87" t="s">
        <v>128</v>
      </c>
      <c r="S146" s="133"/>
      <c r="T146" s="133"/>
      <c r="U146" s="133"/>
    </row>
    <row r="147" spans="2:24" s="82" customFormat="1" x14ac:dyDescent="0.2">
      <c r="B147" s="82" t="s">
        <v>129</v>
      </c>
      <c r="F147" s="82" t="s">
        <v>149</v>
      </c>
      <c r="H147" s="77">
        <f>SUM(J147:O147,Q147)</f>
        <v>0</v>
      </c>
      <c r="J147" s="76">
        <f>'GAW IMPORT-AD'!H79</f>
        <v>0</v>
      </c>
      <c r="K147" s="76">
        <f>'GAW IMPORT-AD'!I79</f>
        <v>0</v>
      </c>
      <c r="L147" s="76">
        <f>'GAW IMPORT-AD'!J79</f>
        <v>0</v>
      </c>
      <c r="M147" s="76">
        <f>'GAW IMPORT-AD'!K79</f>
        <v>0</v>
      </c>
      <c r="N147" s="76">
        <f>'GAW IMPORT-AD'!L79</f>
        <v>0</v>
      </c>
      <c r="O147" s="76">
        <f>'GAW IMPORT-AD'!M79</f>
        <v>0</v>
      </c>
      <c r="Q147" s="76">
        <f>'GAW IMPORT-AD'!O79</f>
        <v>0</v>
      </c>
      <c r="S147" s="76">
        <f>'GAW IMPORT-AD'!Q79</f>
        <v>0</v>
      </c>
      <c r="T147" s="76">
        <f>'GAW IMPORT-AD'!R79</f>
        <v>0</v>
      </c>
      <c r="U147" s="133"/>
    </row>
    <row r="148" spans="2:24" s="82" customFormat="1" x14ac:dyDescent="0.2">
      <c r="B148" s="82" t="s">
        <v>130</v>
      </c>
      <c r="F148" s="82" t="s">
        <v>149</v>
      </c>
      <c r="H148" s="77">
        <f>SUM(J148:O148,Q148)</f>
        <v>0</v>
      </c>
      <c r="J148" s="76">
        <f>'GAW IMPORT-AD'!H80</f>
        <v>0</v>
      </c>
      <c r="K148" s="76">
        <f>'GAW IMPORT-AD'!I80</f>
        <v>0</v>
      </c>
      <c r="L148" s="76">
        <f>'GAW IMPORT-AD'!J80</f>
        <v>0</v>
      </c>
      <c r="M148" s="76">
        <f>'GAW IMPORT-AD'!K80</f>
        <v>0</v>
      </c>
      <c r="N148" s="76">
        <f>'GAW IMPORT-AD'!L80</f>
        <v>0</v>
      </c>
      <c r="O148" s="76">
        <f>'GAW IMPORT-AD'!M80</f>
        <v>0</v>
      </c>
      <c r="Q148" s="76">
        <f>'GAW IMPORT-AD'!O80</f>
        <v>0</v>
      </c>
      <c r="S148" s="76">
        <f>'GAW IMPORT-AD'!Q80</f>
        <v>0</v>
      </c>
      <c r="T148" s="76">
        <f>'GAW IMPORT-AD'!R80</f>
        <v>0</v>
      </c>
      <c r="U148" s="133"/>
    </row>
    <row r="149" spans="2:24" s="82" customFormat="1" x14ac:dyDescent="0.2">
      <c r="S149" s="133"/>
      <c r="T149" s="133"/>
      <c r="U149" s="133"/>
    </row>
    <row r="150" spans="2:24" s="82" customFormat="1" x14ac:dyDescent="0.2">
      <c r="B150" s="87" t="s">
        <v>131</v>
      </c>
      <c r="S150" s="133"/>
      <c r="T150" s="133"/>
      <c r="U150" s="133"/>
    </row>
    <row r="151" spans="2:24" s="82" customFormat="1" x14ac:dyDescent="0.2">
      <c r="B151" s="82" t="s">
        <v>132</v>
      </c>
      <c r="F151" s="82" t="s">
        <v>149</v>
      </c>
      <c r="H151" s="77">
        <f>SUM(J151:O151,Q151)</f>
        <v>0</v>
      </c>
      <c r="J151" s="76">
        <f>'GAW IMPORT-AD'!H83</f>
        <v>0</v>
      </c>
      <c r="K151" s="76">
        <f>'GAW IMPORT-AD'!I83</f>
        <v>0</v>
      </c>
      <c r="L151" s="76">
        <f>'GAW IMPORT-AD'!J83</f>
        <v>0</v>
      </c>
      <c r="M151" s="76">
        <f>'GAW IMPORT-AD'!K83</f>
        <v>0</v>
      </c>
      <c r="N151" s="76">
        <f>'GAW IMPORT-AD'!L83</f>
        <v>0</v>
      </c>
      <c r="O151" s="76">
        <f>'GAW IMPORT-AD'!M83</f>
        <v>0</v>
      </c>
      <c r="Q151" s="76">
        <f>'GAW IMPORT-AD'!O83</f>
        <v>0</v>
      </c>
      <c r="S151" s="76">
        <f>'GAW IMPORT-AD'!Q83</f>
        <v>0</v>
      </c>
      <c r="T151" s="76">
        <f>'GAW IMPORT-AD'!R83</f>
        <v>0</v>
      </c>
      <c r="U151" s="133"/>
    </row>
    <row r="152" spans="2:24" s="82" customFormat="1" x14ac:dyDescent="0.2">
      <c r="B152" s="82" t="s">
        <v>133</v>
      </c>
      <c r="F152" s="82" t="s">
        <v>149</v>
      </c>
      <c r="H152" s="77">
        <f>SUM(J152:O152,Q152)</f>
        <v>0</v>
      </c>
      <c r="J152" s="76">
        <f>'GAW IMPORT-AD'!H84</f>
        <v>0</v>
      </c>
      <c r="K152" s="76">
        <f>'GAW IMPORT-AD'!I84</f>
        <v>0</v>
      </c>
      <c r="L152" s="76">
        <f>'GAW IMPORT-AD'!J84</f>
        <v>0</v>
      </c>
      <c r="M152" s="76">
        <f>'GAW IMPORT-AD'!K84</f>
        <v>0</v>
      </c>
      <c r="N152" s="76">
        <f>'GAW IMPORT-AD'!L84</f>
        <v>0</v>
      </c>
      <c r="O152" s="76">
        <f>'GAW IMPORT-AD'!M84</f>
        <v>0</v>
      </c>
      <c r="Q152" s="76">
        <f>'GAW IMPORT-AD'!O84</f>
        <v>0</v>
      </c>
      <c r="S152" s="76">
        <f>'GAW IMPORT-AD'!Q84</f>
        <v>0</v>
      </c>
      <c r="T152" s="76">
        <f>'GAW IMPORT-AD'!R84</f>
        <v>0</v>
      </c>
      <c r="U152" s="133"/>
    </row>
    <row r="153" spans="2:24" s="82" customFormat="1" x14ac:dyDescent="0.2">
      <c r="S153" s="133"/>
      <c r="T153" s="133"/>
      <c r="U153" s="133"/>
    </row>
    <row r="154" spans="2:24" s="82" customFormat="1" x14ac:dyDescent="0.2">
      <c r="B154" s="88" t="s">
        <v>151</v>
      </c>
      <c r="S154" s="133"/>
      <c r="T154" s="133"/>
      <c r="U154" s="133"/>
    </row>
    <row r="155" spans="2:24" s="82" customFormat="1" x14ac:dyDescent="0.2">
      <c r="B155" s="87" t="s">
        <v>111</v>
      </c>
      <c r="S155" s="133"/>
      <c r="T155" s="133"/>
      <c r="U155" s="133"/>
    </row>
    <row r="156" spans="2:24" s="82" customFormat="1" x14ac:dyDescent="0.2">
      <c r="B156" s="82" t="s">
        <v>112</v>
      </c>
      <c r="F156" s="82" t="s">
        <v>147</v>
      </c>
      <c r="H156" s="77">
        <f>SUM(J156:O156,Q156)</f>
        <v>0</v>
      </c>
      <c r="J156" s="76">
        <f>'Input Ov. Op-AD'!H196</f>
        <v>0</v>
      </c>
      <c r="K156" s="76">
        <f>'Input Ov. Op-AD'!I196</f>
        <v>0</v>
      </c>
      <c r="L156" s="76">
        <f>'Input Ov. Op-AD'!J196</f>
        <v>0</v>
      </c>
      <c r="M156" s="76">
        <f>'Input Ov. Op-AD'!K196</f>
        <v>0</v>
      </c>
      <c r="N156" s="76">
        <f>'Input Ov. Op-AD'!L196</f>
        <v>0</v>
      </c>
      <c r="O156" s="76">
        <f>'Input Ov. Op-AD'!M196</f>
        <v>0</v>
      </c>
      <c r="Q156" s="76">
        <f>'Input Ov. Op-AD'!O196</f>
        <v>0</v>
      </c>
      <c r="S156" s="76">
        <f>'Input Ov. Op-AD'!Q196</f>
        <v>0</v>
      </c>
      <c r="T156" s="76">
        <f>'Input Ov. Op-AD'!R196</f>
        <v>0</v>
      </c>
      <c r="U156" s="133"/>
    </row>
    <row r="157" spans="2:24" s="82" customFormat="1" x14ac:dyDescent="0.2">
      <c r="S157" s="133"/>
      <c r="T157" s="133"/>
      <c r="U157" s="133"/>
    </row>
    <row r="158" spans="2:24" s="82" customFormat="1" ht="15" x14ac:dyDescent="0.25">
      <c r="B158" s="89" t="s">
        <v>221</v>
      </c>
      <c r="C158" s="53"/>
      <c r="D158" s="53"/>
      <c r="E158" s="53"/>
      <c r="F158" s="53"/>
      <c r="S158" s="133"/>
      <c r="T158" s="133"/>
      <c r="U158" s="133"/>
    </row>
    <row r="159" spans="2:24" s="82" customFormat="1" x14ac:dyDescent="0.2">
      <c r="B159" s="88" t="s">
        <v>222</v>
      </c>
      <c r="C159" s="53"/>
      <c r="D159" s="53"/>
      <c r="E159" s="53"/>
      <c r="F159" s="53"/>
      <c r="S159" s="133"/>
      <c r="T159" s="133"/>
      <c r="U159" s="133"/>
    </row>
    <row r="160" spans="2:24" s="82" customFormat="1" x14ac:dyDescent="0.2">
      <c r="B160" s="90" t="s">
        <v>126</v>
      </c>
      <c r="C160" s="53"/>
      <c r="D160" s="53"/>
      <c r="E160" s="53"/>
      <c r="F160" s="53" t="s">
        <v>147</v>
      </c>
      <c r="H160" s="77">
        <f>SUM(J160:O160,Q160)</f>
        <v>55759194.776725963</v>
      </c>
      <c r="J160" s="93">
        <f t="shared" ref="J160:O161" si="24">J139+J143+J147+J151</f>
        <v>1104537.4101356957</v>
      </c>
      <c r="K160" s="93">
        <f t="shared" si="24"/>
        <v>14740184.561712839</v>
      </c>
      <c r="L160" s="93">
        <f t="shared" si="24"/>
        <v>17010110.001425169</v>
      </c>
      <c r="M160" s="93">
        <f t="shared" si="24"/>
        <v>662283.25738533074</v>
      </c>
      <c r="N160" s="93">
        <f t="shared" si="24"/>
        <v>20908532.813815527</v>
      </c>
      <c r="O160" s="93">
        <f t="shared" si="24"/>
        <v>199738.90251858078</v>
      </c>
      <c r="Q160" s="93">
        <f>Q139+Q143+Q147+Q151</f>
        <v>1133807.8297328246</v>
      </c>
      <c r="S160" s="93">
        <f t="shared" ref="S160:T160" si="25">S139+S143+S147+S151</f>
        <v>14740184.561712839</v>
      </c>
      <c r="T160" s="93">
        <f t="shared" si="25"/>
        <v>662283.25738533074</v>
      </c>
      <c r="U160" s="133"/>
      <c r="V160" s="8" t="s">
        <v>794</v>
      </c>
      <c r="X160" s="8"/>
    </row>
    <row r="161" spans="2:24" s="82" customFormat="1" x14ac:dyDescent="0.2">
      <c r="B161" s="90" t="s">
        <v>155</v>
      </c>
      <c r="C161" s="53"/>
      <c r="D161" s="53"/>
      <c r="E161" s="53"/>
      <c r="F161" s="53" t="s">
        <v>147</v>
      </c>
      <c r="H161" s="77">
        <f>SUM(J161:O161,Q161)</f>
        <v>1465198186.2509627</v>
      </c>
      <c r="J161" s="93">
        <f t="shared" si="24"/>
        <v>30652480.316061754</v>
      </c>
      <c r="K161" s="93">
        <f t="shared" si="24"/>
        <v>394254915.4142642</v>
      </c>
      <c r="L161" s="93">
        <f t="shared" si="24"/>
        <v>474872325.14985597</v>
      </c>
      <c r="M161" s="93">
        <f t="shared" si="24"/>
        <v>13550831.825132813</v>
      </c>
      <c r="N161" s="93">
        <f t="shared" si="24"/>
        <v>523512609.75456166</v>
      </c>
      <c r="O161" s="93">
        <f t="shared" si="24"/>
        <v>4445816.9122776175</v>
      </c>
      <c r="Q161" s="93">
        <f>Q140+Q144+Q148+Q152</f>
        <v>23909206.87880842</v>
      </c>
      <c r="S161" s="93">
        <f t="shared" ref="S161:T161" si="26">S140+S144+S148+S152</f>
        <v>394254915.4142642</v>
      </c>
      <c r="T161" s="93">
        <f t="shared" si="26"/>
        <v>13550831.825132813</v>
      </c>
      <c r="U161" s="133"/>
      <c r="V161" s="8" t="s">
        <v>795</v>
      </c>
      <c r="X161" s="8"/>
    </row>
    <row r="162" spans="2:24" s="82" customFormat="1" x14ac:dyDescent="0.2">
      <c r="B162" s="53"/>
      <c r="C162" s="53"/>
      <c r="D162" s="53"/>
      <c r="E162" s="53"/>
      <c r="F162" s="53"/>
      <c r="S162" s="133"/>
      <c r="T162" s="133"/>
      <c r="U162" s="133"/>
      <c r="X162" s="133"/>
    </row>
    <row r="163" spans="2:24" s="82" customFormat="1" x14ac:dyDescent="0.2">
      <c r="B163" s="88" t="s">
        <v>223</v>
      </c>
      <c r="C163" s="53"/>
      <c r="D163" s="91"/>
      <c r="E163" s="53"/>
      <c r="F163" s="53"/>
      <c r="S163" s="133"/>
      <c r="T163" s="133"/>
      <c r="U163" s="133"/>
      <c r="X163" s="133"/>
    </row>
    <row r="164" spans="2:24" s="53" customFormat="1" ht="12" customHeight="1" x14ac:dyDescent="0.2">
      <c r="B164" s="90" t="s">
        <v>165</v>
      </c>
      <c r="D164" s="95" t="s">
        <v>227</v>
      </c>
      <c r="F164" s="53" t="s">
        <v>147</v>
      </c>
      <c r="H164" s="77">
        <f>SUM(J164:O164,Q164)</f>
        <v>115099721.31988993</v>
      </c>
      <c r="J164" s="96">
        <f>J160+J161*$H$21</f>
        <v>2345962.8629361968</v>
      </c>
      <c r="K164" s="96">
        <f t="shared" ref="K164:O164" si="27">K160+K161*$H$21</f>
        <v>30707508.635990538</v>
      </c>
      <c r="L164" s="96">
        <f t="shared" si="27"/>
        <v>36242439.169994332</v>
      </c>
      <c r="M164" s="96">
        <f t="shared" si="27"/>
        <v>1211091.9463032098</v>
      </c>
      <c r="N164" s="96">
        <f t="shared" si="27"/>
        <v>42110793.508875266</v>
      </c>
      <c r="O164" s="96">
        <f t="shared" si="27"/>
        <v>379794.48746582423</v>
      </c>
      <c r="Q164" s="96">
        <f t="shared" ref="Q164" si="28">Q160+Q161*$H$21</f>
        <v>2102130.7083245656</v>
      </c>
      <c r="S164" s="96">
        <f t="shared" ref="S164:T164" si="29">S160+S161*$H$21</f>
        <v>30707508.635990538</v>
      </c>
      <c r="T164" s="96">
        <f t="shared" si="29"/>
        <v>1211091.9463032098</v>
      </c>
      <c r="V164" s="8" t="s">
        <v>796</v>
      </c>
      <c r="X164" s="8"/>
    </row>
    <row r="165" spans="2:24" s="53" customFormat="1" ht="12" customHeight="1" x14ac:dyDescent="0.2">
      <c r="B165" s="90" t="s">
        <v>165</v>
      </c>
      <c r="D165" s="95" t="s">
        <v>228</v>
      </c>
      <c r="F165" s="53" t="s">
        <v>147</v>
      </c>
      <c r="H165" s="77">
        <f>SUM(J165:O165,Q165)</f>
        <v>110704126.76113704</v>
      </c>
      <c r="J165" s="96">
        <f>J160+J161*$H$22</f>
        <v>2254005.4219880113</v>
      </c>
      <c r="K165" s="96">
        <f t="shared" ref="K165:O165" si="30">K160+K161*$H$22</f>
        <v>29524743.889747743</v>
      </c>
      <c r="L165" s="96">
        <f t="shared" si="30"/>
        <v>34817822.194544762</v>
      </c>
      <c r="M165" s="96">
        <f t="shared" si="30"/>
        <v>1170439.4508278111</v>
      </c>
      <c r="N165" s="96">
        <f t="shared" si="30"/>
        <v>40540255.679611586</v>
      </c>
      <c r="O165" s="96">
        <f t="shared" si="30"/>
        <v>366457.03672899143</v>
      </c>
      <c r="Q165" s="96">
        <f t="shared" ref="Q165" si="31">Q160+Q161*$H$22</f>
        <v>2030403.0876881401</v>
      </c>
      <c r="S165" s="96">
        <f t="shared" ref="S165:T165" si="32">S160+S161*$H$22</f>
        <v>29524743.889747743</v>
      </c>
      <c r="T165" s="96">
        <f t="shared" si="32"/>
        <v>1170439.4508278111</v>
      </c>
      <c r="X165" s="97"/>
    </row>
    <row r="166" spans="2:24" s="97" customFormat="1" ht="12" customHeight="1" x14ac:dyDescent="0.2">
      <c r="B166" s="98"/>
      <c r="D166" s="99"/>
      <c r="H166" s="100"/>
      <c r="J166" s="100"/>
      <c r="K166" s="100"/>
      <c r="L166" s="100"/>
      <c r="M166" s="100"/>
      <c r="N166" s="100"/>
      <c r="O166" s="100"/>
      <c r="Q166" s="100"/>
      <c r="S166" s="100"/>
      <c r="T166" s="100"/>
      <c r="X166" s="133"/>
    </row>
    <row r="167" spans="2:24" s="53" customFormat="1" ht="12" customHeight="1" x14ac:dyDescent="0.2">
      <c r="B167" s="90" t="s">
        <v>165</v>
      </c>
      <c r="D167" s="95" t="s">
        <v>248</v>
      </c>
      <c r="F167" s="53" t="s">
        <v>147</v>
      </c>
      <c r="H167" s="77">
        <f>SUM(J167:O167,Q167)</f>
        <v>80667563.94299233</v>
      </c>
      <c r="J167" s="96">
        <f>J160+J161*$H$15</f>
        <v>1625629.5755087456</v>
      </c>
      <c r="K167" s="96">
        <f t="shared" ref="K167:O167" si="33">K160+K161*$H$15</f>
        <v>21442518.123755328</v>
      </c>
      <c r="L167" s="96">
        <f t="shared" si="33"/>
        <v>25082939.528972723</v>
      </c>
      <c r="M167" s="96">
        <f t="shared" si="33"/>
        <v>892647.39841258852</v>
      </c>
      <c r="N167" s="96">
        <f t="shared" si="33"/>
        <v>29808247.179643076</v>
      </c>
      <c r="O167" s="96">
        <f t="shared" si="33"/>
        <v>275317.7900273003</v>
      </c>
      <c r="Q167" s="96">
        <f t="shared" ref="Q167" si="34">Q160+Q161*$H$15</f>
        <v>1540264.3466725678</v>
      </c>
      <c r="S167" s="96">
        <f t="shared" ref="S167:T167" si="35">S160+S161*$H$15</f>
        <v>21442518.123755328</v>
      </c>
      <c r="T167" s="96">
        <f t="shared" si="35"/>
        <v>892647.39841258852</v>
      </c>
      <c r="V167" s="8" t="s">
        <v>796</v>
      </c>
      <c r="X167" s="133"/>
    </row>
    <row r="168" spans="2:24" s="53" customFormat="1" ht="12" customHeight="1" x14ac:dyDescent="0.2">
      <c r="B168" s="90" t="s">
        <v>165</v>
      </c>
      <c r="D168" s="95" t="s">
        <v>229</v>
      </c>
      <c r="F168" s="53" t="s">
        <v>147</v>
      </c>
      <c r="H168" s="77">
        <f>SUM(J168:O168,Q168)</f>
        <v>83597960.315494254</v>
      </c>
      <c r="J168" s="96">
        <f>J160+J161*$H$16</f>
        <v>1686934.5361408689</v>
      </c>
      <c r="K168" s="96">
        <f t="shared" ref="K168:O168" si="36">K160+K161*$H$16</f>
        <v>22231027.954583857</v>
      </c>
      <c r="L168" s="96">
        <f t="shared" si="36"/>
        <v>26032684.179272432</v>
      </c>
      <c r="M168" s="96">
        <f t="shared" si="36"/>
        <v>919749.06206285418</v>
      </c>
      <c r="N168" s="96">
        <f t="shared" si="36"/>
        <v>30855272.399152197</v>
      </c>
      <c r="O168" s="96">
        <f t="shared" si="36"/>
        <v>284209.42385185551</v>
      </c>
      <c r="Q168" s="96">
        <f t="shared" ref="Q168" si="37">Q160+Q161*$H$16</f>
        <v>1588082.7604301847</v>
      </c>
      <c r="S168" s="96">
        <f t="shared" ref="S168:T168" si="38">S160+S161*$H$16</f>
        <v>22231027.954583857</v>
      </c>
      <c r="T168" s="96">
        <f t="shared" si="38"/>
        <v>919749.06206285418</v>
      </c>
      <c r="X168" s="8"/>
    </row>
    <row r="169" spans="2:24" s="97" customFormat="1" ht="12" customHeight="1" x14ac:dyDescent="0.2">
      <c r="B169" s="98"/>
      <c r="D169" s="99"/>
      <c r="H169" s="100"/>
      <c r="J169" s="100"/>
      <c r="K169" s="100"/>
      <c r="L169" s="100"/>
      <c r="M169" s="100"/>
      <c r="N169" s="100"/>
      <c r="O169" s="100"/>
      <c r="Q169" s="100"/>
      <c r="S169" s="100"/>
      <c r="T169" s="100"/>
      <c r="X169" s="133"/>
    </row>
    <row r="170" spans="2:24" s="82" customFormat="1" ht="15" x14ac:dyDescent="0.25">
      <c r="B170" s="89" t="s">
        <v>225</v>
      </c>
      <c r="C170" s="53"/>
      <c r="D170" s="53"/>
      <c r="E170" s="53"/>
      <c r="F170" s="53"/>
      <c r="S170" s="133"/>
      <c r="T170" s="133"/>
      <c r="U170" s="133"/>
    </row>
    <row r="171" spans="2:24" s="53" customFormat="1" ht="12" customHeight="1" x14ac:dyDescent="0.2">
      <c r="B171" s="90" t="s">
        <v>165</v>
      </c>
      <c r="D171" s="95" t="s">
        <v>232</v>
      </c>
      <c r="F171" s="53" t="s">
        <v>147</v>
      </c>
      <c r="H171" s="96">
        <f>SUM(J171:O171)</f>
        <v>115099721.31988993</v>
      </c>
      <c r="J171" s="94">
        <f>J164-J156</f>
        <v>2345962.8629361968</v>
      </c>
      <c r="K171" s="94">
        <f>K164-K156</f>
        <v>30707508.635990538</v>
      </c>
      <c r="L171" s="94">
        <f>L164-L156</f>
        <v>36242439.169994332</v>
      </c>
      <c r="M171" s="94">
        <f>M164-M156</f>
        <v>1211091.9463032098</v>
      </c>
      <c r="N171" s="39">
        <f>(N164-N156)+(Q164-Q156)</f>
        <v>44212924.217199832</v>
      </c>
      <c r="O171" s="94">
        <f>O164-O156</f>
        <v>379794.48746582423</v>
      </c>
      <c r="Q171" s="3"/>
      <c r="S171" s="94">
        <f>S164</f>
        <v>30707508.635990538</v>
      </c>
      <c r="T171" s="94">
        <f>T164-T156</f>
        <v>1211091.9463032098</v>
      </c>
      <c r="V171" s="8" t="s">
        <v>793</v>
      </c>
    </row>
    <row r="172" spans="2:24" s="53" customFormat="1" ht="12" customHeight="1" x14ac:dyDescent="0.2">
      <c r="B172" s="90" t="s">
        <v>165</v>
      </c>
      <c r="D172" s="95" t="s">
        <v>234</v>
      </c>
      <c r="F172" s="53" t="s">
        <v>147</v>
      </c>
      <c r="H172" s="96">
        <f>SUM(J172:O172)</f>
        <v>110704126.76113704</v>
      </c>
      <c r="J172" s="94">
        <f>J165-J156</f>
        <v>2254005.4219880113</v>
      </c>
      <c r="K172" s="94">
        <f>K165-K156</f>
        <v>29524743.889747743</v>
      </c>
      <c r="L172" s="94">
        <f>L165-L156</f>
        <v>34817822.194544762</v>
      </c>
      <c r="M172" s="94">
        <f>M165-M156</f>
        <v>1170439.4508278111</v>
      </c>
      <c r="N172" s="39">
        <f>(N165-N156)+(Q165-Q156)</f>
        <v>42570658.767299727</v>
      </c>
      <c r="O172" s="94">
        <f>O165-O156</f>
        <v>366457.03672899143</v>
      </c>
      <c r="Q172" s="3"/>
      <c r="S172" s="94">
        <f>S165</f>
        <v>29524743.889747743</v>
      </c>
      <c r="T172" s="94">
        <f>T165-T156</f>
        <v>1170439.4508278111</v>
      </c>
      <c r="V172" s="133" t="s">
        <v>330</v>
      </c>
    </row>
    <row r="173" spans="2:24" s="82" customFormat="1" x14ac:dyDescent="0.2">
      <c r="K173" s="133"/>
      <c r="L173" s="133"/>
      <c r="M173" s="133"/>
      <c r="O173" s="133"/>
      <c r="Q173" s="86"/>
      <c r="S173" s="133"/>
      <c r="T173" s="133"/>
      <c r="U173" s="133"/>
    </row>
    <row r="174" spans="2:24" s="53" customFormat="1" ht="12" customHeight="1" x14ac:dyDescent="0.2">
      <c r="B174" s="90" t="s">
        <v>165</v>
      </c>
      <c r="D174" s="95" t="s">
        <v>249</v>
      </c>
      <c r="F174" s="53" t="s">
        <v>147</v>
      </c>
      <c r="H174" s="96">
        <f>SUM(J174:O174)</f>
        <v>80667563.94299233</v>
      </c>
      <c r="J174" s="94">
        <f>J167-J156</f>
        <v>1625629.5755087456</v>
      </c>
      <c r="K174" s="94">
        <f>K167-K156</f>
        <v>21442518.123755328</v>
      </c>
      <c r="L174" s="94">
        <f>L167-L156</f>
        <v>25082939.528972723</v>
      </c>
      <c r="M174" s="94">
        <f>M167-M156</f>
        <v>892647.39841258852</v>
      </c>
      <c r="N174" s="39">
        <f>(N167-N156)+(Q167-Q156)</f>
        <v>31348511.526315644</v>
      </c>
      <c r="O174" s="94">
        <f>O167-O156</f>
        <v>275317.7900273003</v>
      </c>
      <c r="Q174" s="3"/>
      <c r="S174" s="94">
        <f>S167</f>
        <v>21442518.123755328</v>
      </c>
      <c r="T174" s="94">
        <f>T167-T156</f>
        <v>892647.39841258852</v>
      </c>
      <c r="V174" s="8" t="s">
        <v>793</v>
      </c>
    </row>
    <row r="175" spans="2:24" s="53" customFormat="1" ht="12" customHeight="1" x14ac:dyDescent="0.2">
      <c r="B175" s="90" t="s">
        <v>165</v>
      </c>
      <c r="D175" s="95" t="s">
        <v>233</v>
      </c>
      <c r="F175" s="53" t="s">
        <v>147</v>
      </c>
      <c r="H175" s="96">
        <f>SUM(J175:O175)</f>
        <v>83597960.315494254</v>
      </c>
      <c r="J175" s="94">
        <f>J168-J156</f>
        <v>1686934.5361408689</v>
      </c>
      <c r="K175" s="94">
        <f>K168-K156</f>
        <v>22231027.954583857</v>
      </c>
      <c r="L175" s="94">
        <f>L168-L156</f>
        <v>26032684.179272432</v>
      </c>
      <c r="M175" s="94">
        <f>M168-M156</f>
        <v>919749.06206285418</v>
      </c>
      <c r="N175" s="39">
        <f>(N168-N156)+(Q168-Q156)</f>
        <v>32443355.15958238</v>
      </c>
      <c r="O175" s="94">
        <f>O168-O156</f>
        <v>284209.42385185551</v>
      </c>
      <c r="Q175" s="3"/>
      <c r="S175" s="94">
        <f>S168</f>
        <v>22231027.954583857</v>
      </c>
      <c r="T175" s="94">
        <f>T168-T156</f>
        <v>919749.06206285418</v>
      </c>
      <c r="V175" s="133" t="s">
        <v>330</v>
      </c>
    </row>
    <row r="176" spans="2:24" s="82" customFormat="1" x14ac:dyDescent="0.2">
      <c r="S176" s="133"/>
      <c r="T176" s="133"/>
      <c r="U176" s="133"/>
    </row>
    <row r="177" spans="2:21" s="73" customFormat="1" x14ac:dyDescent="0.2">
      <c r="B177" s="73" t="s">
        <v>158</v>
      </c>
      <c r="S177" s="125"/>
      <c r="T177" s="125"/>
      <c r="U177" s="125"/>
    </row>
    <row r="178" spans="2:21" s="82" customFormat="1" x14ac:dyDescent="0.2">
      <c r="B178" s="84"/>
      <c r="S178" s="133"/>
      <c r="T178" s="133"/>
      <c r="U178" s="133"/>
    </row>
    <row r="179" spans="2:21" s="82" customFormat="1" ht="15" x14ac:dyDescent="0.2">
      <c r="B179" s="92" t="s">
        <v>220</v>
      </c>
      <c r="S179" s="133"/>
      <c r="T179" s="133"/>
      <c r="U179" s="133"/>
    </row>
    <row r="180" spans="2:21" s="82" customFormat="1" x14ac:dyDescent="0.2">
      <c r="B180" s="88" t="s">
        <v>214</v>
      </c>
      <c r="S180" s="133"/>
      <c r="T180" s="133"/>
      <c r="U180" s="133"/>
    </row>
    <row r="181" spans="2:21" s="82" customFormat="1" x14ac:dyDescent="0.2">
      <c r="B181" s="87" t="s">
        <v>122</v>
      </c>
      <c r="S181" s="133"/>
      <c r="T181" s="133"/>
      <c r="U181" s="133"/>
    </row>
    <row r="182" spans="2:21" s="82" customFormat="1" x14ac:dyDescent="0.2">
      <c r="B182" s="82" t="s">
        <v>123</v>
      </c>
      <c r="F182" s="82" t="s">
        <v>116</v>
      </c>
      <c r="H182" s="77">
        <f>SUM(J182:O182,Q182)</f>
        <v>25816915.420905169</v>
      </c>
      <c r="J182" s="76">
        <f>'GAW IMPORT-AD'!H89</f>
        <v>448927.68508740776</v>
      </c>
      <c r="K182" s="76">
        <f>'GAW IMPORT-AD'!I89</f>
        <v>6721719.8935742239</v>
      </c>
      <c r="L182" s="76">
        <f>'GAW IMPORT-AD'!J89</f>
        <v>5528643.4659627285</v>
      </c>
      <c r="M182" s="76">
        <f>'GAW IMPORT-AD'!K89</f>
        <v>458593.47607252904</v>
      </c>
      <c r="N182" s="76">
        <f>'GAW IMPORT-AD'!L89</f>
        <v>11759474.494915193</v>
      </c>
      <c r="O182" s="76">
        <f>'GAW IMPORT-AD'!M89</f>
        <v>142143.11465851252</v>
      </c>
      <c r="Q182" s="76">
        <f>'GAW IMPORT-AD'!O89</f>
        <v>757413.29063457588</v>
      </c>
      <c r="S182" s="76">
        <f>'GAW IMPORT-AD'!Q89</f>
        <v>6721719.8935742239</v>
      </c>
      <c r="T182" s="76">
        <f>'GAW IMPORT-AD'!R89</f>
        <v>458593.47607252904</v>
      </c>
      <c r="U182" s="133"/>
    </row>
    <row r="183" spans="2:21" s="82" customFormat="1" x14ac:dyDescent="0.2">
      <c r="B183" s="82" t="s">
        <v>124</v>
      </c>
      <c r="F183" s="82" t="s">
        <v>116</v>
      </c>
      <c r="H183" s="77">
        <f>SUM(J183:O183,Q183)</f>
        <v>369489325.96514052</v>
      </c>
      <c r="J183" s="76">
        <f>'GAW IMPORT-AD'!H90</f>
        <v>6733915.2763111182</v>
      </c>
      <c r="K183" s="76">
        <f>'GAW IMPORT-AD'!I90</f>
        <v>98664230.121936306</v>
      </c>
      <c r="L183" s="76">
        <f>'GAW IMPORT-AD'!J90</f>
        <v>59041053.48113136</v>
      </c>
      <c r="M183" s="76">
        <f>'GAW IMPORT-AD'!K90</f>
        <v>5961715.1889428766</v>
      </c>
      <c r="N183" s="76">
        <f>'GAW IMPORT-AD'!L90</f>
        <v>188151591.91864324</v>
      </c>
      <c r="O183" s="76">
        <f>'GAW IMPORT-AD'!M90</f>
        <v>1847860.4905606625</v>
      </c>
      <c r="Q183" s="76">
        <f>'GAW IMPORT-AD'!O90</f>
        <v>9088959.487614911</v>
      </c>
      <c r="S183" s="76">
        <f>'GAW IMPORT-AD'!Q90</f>
        <v>98664230.121936306</v>
      </c>
      <c r="T183" s="76">
        <f>'GAW IMPORT-AD'!R90</f>
        <v>5961715.1889428766</v>
      </c>
      <c r="U183" s="133"/>
    </row>
    <row r="184" spans="2:21" s="82" customFormat="1" x14ac:dyDescent="0.2">
      <c r="S184" s="133"/>
      <c r="T184" s="133"/>
      <c r="U184" s="133"/>
    </row>
    <row r="185" spans="2:21" s="82" customFormat="1" x14ac:dyDescent="0.2">
      <c r="B185" s="87" t="s">
        <v>125</v>
      </c>
      <c r="S185" s="133"/>
      <c r="T185" s="133"/>
      <c r="U185" s="133"/>
    </row>
    <row r="186" spans="2:21" s="82" customFormat="1" x14ac:dyDescent="0.2">
      <c r="B186" s="82" t="s">
        <v>126</v>
      </c>
      <c r="F186" s="82" t="s">
        <v>116</v>
      </c>
      <c r="H186" s="77">
        <f>SUM(J186:O186,Q186)</f>
        <v>34157553.299566567</v>
      </c>
      <c r="J186" s="76">
        <f>'GAW IMPORT-AD'!H93</f>
        <v>739040.94804813142</v>
      </c>
      <c r="K186" s="76">
        <f>'GAW IMPORT-AD'!I93</f>
        <v>9306458.984422544</v>
      </c>
      <c r="L186" s="76">
        <f>'GAW IMPORT-AD'!J93</f>
        <v>12798335.250481673</v>
      </c>
      <c r="M186" s="76">
        <f>'GAW IMPORT-AD'!K93</f>
        <v>235678.22251891939</v>
      </c>
      <c r="N186" s="76">
        <f>'GAW IMPORT-AD'!L93</f>
        <v>10525184.161767352</v>
      </c>
      <c r="O186" s="76">
        <f>'GAW IMPORT-AD'!M93</f>
        <v>82097.581261315412</v>
      </c>
      <c r="Q186" s="76">
        <f>'GAW IMPORT-AD'!O93</f>
        <v>470758.15106663323</v>
      </c>
      <c r="S186" s="76">
        <f>'GAW IMPORT-AD'!Q93</f>
        <v>9306458.984422544</v>
      </c>
      <c r="T186" s="76">
        <f>'GAW IMPORT-AD'!R93</f>
        <v>235678.22251891939</v>
      </c>
      <c r="U186" s="133"/>
    </row>
    <row r="187" spans="2:21" s="82" customFormat="1" x14ac:dyDescent="0.2">
      <c r="B187" s="82" t="s">
        <v>127</v>
      </c>
      <c r="F187" s="82" t="s">
        <v>116</v>
      </c>
      <c r="H187" s="77">
        <f>SUM(J187:O187,Q187)</f>
        <v>1191215207.0795796</v>
      </c>
      <c r="J187" s="76">
        <f>'GAW IMPORT-AD'!H94</f>
        <v>25647812.841831855</v>
      </c>
      <c r="K187" s="76">
        <f>'GAW IMPORT-AD'!I94</f>
        <v>332159958.50033069</v>
      </c>
      <c r="L187" s="76">
        <f>'GAW IMPORT-AD'!J94</f>
        <v>439155236.43129188</v>
      </c>
      <c r="M187" s="76">
        <f>'GAW IMPORT-AD'!K94</f>
        <v>7915564.485926277</v>
      </c>
      <c r="N187" s="76">
        <f>'GAW IMPORT-AD'!L94</f>
        <v>365396073.25507945</v>
      </c>
      <c r="O187" s="76">
        <f>'GAW IMPORT-AD'!M94</f>
        <v>3458388.5432685674</v>
      </c>
      <c r="Q187" s="76">
        <f>'GAW IMPORT-AD'!O94</f>
        <v>17482173.021850742</v>
      </c>
      <c r="S187" s="76">
        <f>'GAW IMPORT-AD'!Q94</f>
        <v>332159958.50033069</v>
      </c>
      <c r="T187" s="76">
        <f>'GAW IMPORT-AD'!R94</f>
        <v>7915564.485926277</v>
      </c>
      <c r="U187" s="133"/>
    </row>
    <row r="188" spans="2:21" s="82" customFormat="1" x14ac:dyDescent="0.2">
      <c r="S188" s="133"/>
      <c r="T188" s="133"/>
      <c r="U188" s="133"/>
    </row>
    <row r="189" spans="2:21" s="82" customFormat="1" x14ac:dyDescent="0.2">
      <c r="B189" s="87" t="s">
        <v>128</v>
      </c>
      <c r="S189" s="133"/>
      <c r="T189" s="133"/>
      <c r="U189" s="133"/>
    </row>
    <row r="190" spans="2:21" s="82" customFormat="1" x14ac:dyDescent="0.2">
      <c r="B190" s="82" t="s">
        <v>129</v>
      </c>
      <c r="F190" s="82" t="s">
        <v>116</v>
      </c>
      <c r="H190" s="77">
        <f>SUM(J190:O190,Q190)</f>
        <v>0</v>
      </c>
      <c r="J190" s="76">
        <f>'GAW IMPORT-AD'!H97</f>
        <v>0</v>
      </c>
      <c r="K190" s="76">
        <f>'GAW IMPORT-AD'!I97</f>
        <v>0</v>
      </c>
      <c r="L190" s="76">
        <f>'GAW IMPORT-AD'!J97</f>
        <v>0</v>
      </c>
      <c r="M190" s="76">
        <f>'GAW IMPORT-AD'!K97</f>
        <v>0</v>
      </c>
      <c r="N190" s="76">
        <f>'GAW IMPORT-AD'!L97</f>
        <v>0</v>
      </c>
      <c r="O190" s="76">
        <f>'GAW IMPORT-AD'!M97</f>
        <v>0</v>
      </c>
      <c r="Q190" s="76">
        <f>'GAW IMPORT-AD'!O97</f>
        <v>0</v>
      </c>
      <c r="S190" s="76">
        <f>'GAW IMPORT-AD'!Q97</f>
        <v>0</v>
      </c>
      <c r="T190" s="76">
        <f>'GAW IMPORT-AD'!R97</f>
        <v>0</v>
      </c>
      <c r="U190" s="133"/>
    </row>
    <row r="191" spans="2:21" s="82" customFormat="1" x14ac:dyDescent="0.2">
      <c r="B191" s="82" t="s">
        <v>130</v>
      </c>
      <c r="F191" s="82" t="s">
        <v>116</v>
      </c>
      <c r="H191" s="77">
        <f>SUM(J191:O191,Q191)</f>
        <v>0</v>
      </c>
      <c r="J191" s="76">
        <f>'GAW IMPORT-AD'!H98</f>
        <v>0</v>
      </c>
      <c r="K191" s="76">
        <f>'GAW IMPORT-AD'!I98</f>
        <v>0</v>
      </c>
      <c r="L191" s="76">
        <f>'GAW IMPORT-AD'!J98</f>
        <v>0</v>
      </c>
      <c r="M191" s="76">
        <f>'GAW IMPORT-AD'!K98</f>
        <v>0</v>
      </c>
      <c r="N191" s="76">
        <f>'GAW IMPORT-AD'!L98</f>
        <v>0</v>
      </c>
      <c r="O191" s="76">
        <f>'GAW IMPORT-AD'!M98</f>
        <v>0</v>
      </c>
      <c r="Q191" s="76">
        <f>'GAW IMPORT-AD'!O98</f>
        <v>0</v>
      </c>
      <c r="S191" s="76">
        <f>'GAW IMPORT-AD'!Q98</f>
        <v>0</v>
      </c>
      <c r="T191" s="76">
        <f>'GAW IMPORT-AD'!R98</f>
        <v>0</v>
      </c>
      <c r="U191" s="133"/>
    </row>
    <row r="192" spans="2:21" s="82" customFormat="1" x14ac:dyDescent="0.2">
      <c r="S192" s="133"/>
      <c r="T192" s="133"/>
      <c r="U192" s="133"/>
    </row>
    <row r="193" spans="2:22" s="82" customFormat="1" x14ac:dyDescent="0.2">
      <c r="B193" s="87" t="s">
        <v>131</v>
      </c>
      <c r="S193" s="133"/>
      <c r="T193" s="133"/>
      <c r="U193" s="133"/>
    </row>
    <row r="194" spans="2:22" s="82" customFormat="1" x14ac:dyDescent="0.2">
      <c r="B194" s="82" t="s">
        <v>132</v>
      </c>
      <c r="F194" s="82" t="s">
        <v>116</v>
      </c>
      <c r="H194" s="77">
        <f>SUM(J194:O194,Q194)</f>
        <v>0</v>
      </c>
      <c r="J194" s="76">
        <f>'GAW IMPORT-AD'!H101</f>
        <v>0</v>
      </c>
      <c r="K194" s="76">
        <f>'GAW IMPORT-AD'!I101</f>
        <v>0</v>
      </c>
      <c r="L194" s="76">
        <f>'GAW IMPORT-AD'!J101</f>
        <v>0</v>
      </c>
      <c r="M194" s="76">
        <f>'GAW IMPORT-AD'!K101</f>
        <v>0</v>
      </c>
      <c r="N194" s="76">
        <f>'GAW IMPORT-AD'!L101</f>
        <v>0</v>
      </c>
      <c r="O194" s="76">
        <f>'GAW IMPORT-AD'!M101</f>
        <v>0</v>
      </c>
      <c r="Q194" s="76">
        <f>'GAW IMPORT-AD'!O101</f>
        <v>0</v>
      </c>
      <c r="S194" s="76">
        <f>'GAW IMPORT-AD'!Q101</f>
        <v>0</v>
      </c>
      <c r="T194" s="76">
        <f>'GAW IMPORT-AD'!R101</f>
        <v>0</v>
      </c>
      <c r="U194" s="133"/>
    </row>
    <row r="195" spans="2:22" s="82" customFormat="1" x14ac:dyDescent="0.2">
      <c r="B195" s="82" t="s">
        <v>133</v>
      </c>
      <c r="F195" s="82" t="s">
        <v>116</v>
      </c>
      <c r="H195" s="77">
        <f>SUM(J195:O195,Q195)</f>
        <v>0</v>
      </c>
      <c r="J195" s="76">
        <f>'GAW IMPORT-AD'!H102</f>
        <v>0</v>
      </c>
      <c r="K195" s="76">
        <f>'GAW IMPORT-AD'!I102</f>
        <v>0</v>
      </c>
      <c r="L195" s="76">
        <f>'GAW IMPORT-AD'!J102</f>
        <v>0</v>
      </c>
      <c r="M195" s="76">
        <f>'GAW IMPORT-AD'!K102</f>
        <v>0</v>
      </c>
      <c r="N195" s="76">
        <f>'GAW IMPORT-AD'!L102</f>
        <v>0</v>
      </c>
      <c r="O195" s="76">
        <f>'GAW IMPORT-AD'!M102</f>
        <v>0</v>
      </c>
      <c r="Q195" s="76">
        <f>'GAW IMPORT-AD'!O102</f>
        <v>0</v>
      </c>
      <c r="S195" s="76">
        <f>'GAW IMPORT-AD'!Q102</f>
        <v>0</v>
      </c>
      <c r="T195" s="76">
        <f>'GAW IMPORT-AD'!R102</f>
        <v>0</v>
      </c>
      <c r="U195" s="133"/>
    </row>
    <row r="196" spans="2:22" s="82" customFormat="1" x14ac:dyDescent="0.2">
      <c r="S196" s="133"/>
      <c r="T196" s="133"/>
      <c r="U196" s="133"/>
    </row>
    <row r="197" spans="2:22" s="82" customFormat="1" x14ac:dyDescent="0.2">
      <c r="B197" s="88" t="s">
        <v>151</v>
      </c>
      <c r="S197" s="133"/>
      <c r="T197" s="133"/>
      <c r="U197" s="133"/>
    </row>
    <row r="198" spans="2:22" s="82" customFormat="1" x14ac:dyDescent="0.2">
      <c r="B198" s="87" t="s">
        <v>111</v>
      </c>
      <c r="S198" s="133"/>
      <c r="T198" s="133"/>
      <c r="U198" s="133"/>
    </row>
    <row r="199" spans="2:22" s="82" customFormat="1" x14ac:dyDescent="0.2">
      <c r="B199" s="82" t="s">
        <v>112</v>
      </c>
      <c r="F199" s="82" t="s">
        <v>92</v>
      </c>
      <c r="H199" s="77">
        <f>SUM(J199:O199,Q199)</f>
        <v>0</v>
      </c>
      <c r="J199" s="76">
        <f>'Input Ov. Op-AD'!H243</f>
        <v>0</v>
      </c>
      <c r="K199" s="76">
        <f>'Input Ov. Op-AD'!I243</f>
        <v>0</v>
      </c>
      <c r="L199" s="76">
        <f>'Input Ov. Op-AD'!J243</f>
        <v>0</v>
      </c>
      <c r="M199" s="76">
        <f>'Input Ov. Op-AD'!K243</f>
        <v>0</v>
      </c>
      <c r="N199" s="76">
        <f>'Input Ov. Op-AD'!L243</f>
        <v>0</v>
      </c>
      <c r="O199" s="76">
        <f>'Input Ov. Op-AD'!M243</f>
        <v>0</v>
      </c>
      <c r="Q199" s="76">
        <f>'Input Ov. Op-AD'!O243</f>
        <v>0</v>
      </c>
      <c r="S199" s="76">
        <f>'Input Ov. Op-AD'!Q243</f>
        <v>0</v>
      </c>
      <c r="T199" s="76">
        <f>'Input Ov. Op-AD'!R243</f>
        <v>0</v>
      </c>
      <c r="U199" s="133"/>
    </row>
    <row r="200" spans="2:22" s="82" customFormat="1" x14ac:dyDescent="0.2">
      <c r="S200" s="133"/>
      <c r="T200" s="133"/>
      <c r="U200" s="133"/>
    </row>
    <row r="201" spans="2:22" s="82" customFormat="1" ht="15" x14ac:dyDescent="0.25">
      <c r="B201" s="89" t="s">
        <v>221</v>
      </c>
      <c r="C201" s="53"/>
      <c r="D201" s="53"/>
      <c r="E201" s="53"/>
      <c r="F201" s="53"/>
      <c r="S201" s="133"/>
      <c r="T201" s="133"/>
      <c r="U201" s="133"/>
    </row>
    <row r="202" spans="2:22" s="82" customFormat="1" x14ac:dyDescent="0.2">
      <c r="B202" s="88" t="s">
        <v>222</v>
      </c>
      <c r="C202" s="53"/>
      <c r="D202" s="53"/>
      <c r="E202" s="53"/>
      <c r="F202" s="53"/>
      <c r="S202" s="133"/>
      <c r="T202" s="133"/>
      <c r="U202" s="133"/>
    </row>
    <row r="203" spans="2:22" s="82" customFormat="1" x14ac:dyDescent="0.2">
      <c r="B203" s="90" t="s">
        <v>126</v>
      </c>
      <c r="C203" s="53"/>
      <c r="D203" s="53"/>
      <c r="E203" s="53"/>
      <c r="F203" s="53" t="s">
        <v>92</v>
      </c>
      <c r="H203" s="77">
        <f>SUM(J203:O203,Q203)</f>
        <v>59974468.72047174</v>
      </c>
      <c r="J203" s="93">
        <f t="shared" ref="J203:O204" si="39">J182+J186+J190+J194</f>
        <v>1187968.6331355392</v>
      </c>
      <c r="K203" s="93">
        <f t="shared" si="39"/>
        <v>16028178.877996769</v>
      </c>
      <c r="L203" s="93">
        <f t="shared" si="39"/>
        <v>18326978.716444403</v>
      </c>
      <c r="M203" s="93">
        <f t="shared" si="39"/>
        <v>694271.69859144837</v>
      </c>
      <c r="N203" s="93">
        <f t="shared" si="39"/>
        <v>22284658.656682543</v>
      </c>
      <c r="O203" s="93">
        <f t="shared" si="39"/>
        <v>224240.69591982794</v>
      </c>
      <c r="Q203" s="93">
        <f>Q182+Q186+Q190+Q194</f>
        <v>1228171.4417012092</v>
      </c>
      <c r="S203" s="93">
        <f t="shared" ref="S203:T203" si="40">S182+S186+S190+S194</f>
        <v>16028178.877996769</v>
      </c>
      <c r="T203" s="93">
        <f t="shared" si="40"/>
        <v>694271.69859144837</v>
      </c>
      <c r="U203" s="133"/>
      <c r="V203" s="8" t="s">
        <v>794</v>
      </c>
    </row>
    <row r="204" spans="2:22" s="82" customFormat="1" x14ac:dyDescent="0.2">
      <c r="B204" s="90" t="s">
        <v>155</v>
      </c>
      <c r="C204" s="53"/>
      <c r="D204" s="53"/>
      <c r="E204" s="53"/>
      <c r="F204" s="53" t="s">
        <v>92</v>
      </c>
      <c r="H204" s="77">
        <f>SUM(J204:O204,Q204)</f>
        <v>1560704533.0447202</v>
      </c>
      <c r="J204" s="93">
        <f t="shared" si="39"/>
        <v>32381728.118142974</v>
      </c>
      <c r="K204" s="93">
        <f t="shared" si="39"/>
        <v>430824188.62226701</v>
      </c>
      <c r="L204" s="93">
        <f t="shared" si="39"/>
        <v>498196289.91242325</v>
      </c>
      <c r="M204" s="93">
        <f t="shared" si="39"/>
        <v>13877279.674869154</v>
      </c>
      <c r="N204" s="93">
        <f t="shared" si="39"/>
        <v>553547665.17372274</v>
      </c>
      <c r="O204" s="93">
        <f t="shared" si="39"/>
        <v>5306249.0338292299</v>
      </c>
      <c r="Q204" s="93">
        <f>Q183+Q187+Q191+Q195</f>
        <v>26571132.509465653</v>
      </c>
      <c r="S204" s="93">
        <f t="shared" ref="S204:T204" si="41">S183+S187+S191+S195</f>
        <v>430824188.62226701</v>
      </c>
      <c r="T204" s="93">
        <f t="shared" si="41"/>
        <v>13877279.674869154</v>
      </c>
      <c r="U204" s="133"/>
      <c r="V204" s="8" t="s">
        <v>795</v>
      </c>
    </row>
    <row r="205" spans="2:22" s="82" customFormat="1" x14ac:dyDescent="0.2">
      <c r="B205" s="53"/>
      <c r="C205" s="53"/>
      <c r="D205" s="53"/>
      <c r="E205" s="53"/>
      <c r="F205" s="53"/>
      <c r="S205" s="133"/>
      <c r="T205" s="133"/>
      <c r="U205" s="133"/>
      <c r="V205" s="133"/>
    </row>
    <row r="206" spans="2:22" s="82" customFormat="1" x14ac:dyDescent="0.2">
      <c r="B206" s="88" t="s">
        <v>223</v>
      </c>
      <c r="C206" s="53"/>
      <c r="D206" s="91"/>
      <c r="E206" s="53"/>
      <c r="F206" s="53"/>
      <c r="S206" s="133"/>
      <c r="T206" s="133"/>
      <c r="U206" s="133"/>
      <c r="V206" s="133"/>
    </row>
    <row r="207" spans="2:22" s="53" customFormat="1" ht="12" customHeight="1" x14ac:dyDescent="0.2">
      <c r="B207" s="90" t="s">
        <v>168</v>
      </c>
      <c r="D207" s="95" t="s">
        <v>228</v>
      </c>
      <c r="F207" s="53" t="s">
        <v>92</v>
      </c>
      <c r="H207" s="77">
        <f>SUM(J207:O207,Q207)</f>
        <v>118500888.70964873</v>
      </c>
      <c r="J207" s="96">
        <f>J203+J204*$H$22</f>
        <v>2402283.4375659004</v>
      </c>
      <c r="K207" s="96">
        <f t="shared" ref="K207:O207" si="42">K203+K204*$H$22</f>
        <v>32184085.951331779</v>
      </c>
      <c r="L207" s="96">
        <f t="shared" si="42"/>
        <v>37009339.588160269</v>
      </c>
      <c r="M207" s="96">
        <f t="shared" si="42"/>
        <v>1214669.6863990414</v>
      </c>
      <c r="N207" s="96">
        <f t="shared" si="42"/>
        <v>43042696.100697145</v>
      </c>
      <c r="O207" s="96">
        <f t="shared" si="42"/>
        <v>423225.03468842397</v>
      </c>
      <c r="Q207" s="96">
        <f t="shared" ref="Q207" si="43">Q203+Q204*$H$22</f>
        <v>2224588.9108061707</v>
      </c>
      <c r="S207" s="96">
        <f t="shared" ref="S207:T207" si="44">S203+S204*$H$22</f>
        <v>32184085.951331779</v>
      </c>
      <c r="T207" s="96">
        <f t="shared" si="44"/>
        <v>1214669.6863990414</v>
      </c>
      <c r="V207" s="8" t="s">
        <v>796</v>
      </c>
    </row>
    <row r="208" spans="2:22" s="53" customFormat="1" ht="12" customHeight="1" x14ac:dyDescent="0.2">
      <c r="B208" s="90" t="s">
        <v>168</v>
      </c>
      <c r="D208" s="95" t="s">
        <v>231</v>
      </c>
      <c r="F208" s="53" t="s">
        <v>92</v>
      </c>
      <c r="H208" s="77">
        <f>SUM(J208:O208,Q208)</f>
        <v>113818775.11051457</v>
      </c>
      <c r="J208" s="96">
        <f>J203+J204*$H$23</f>
        <v>2305138.2532114713</v>
      </c>
      <c r="K208" s="96">
        <f t="shared" ref="K208:O208" si="45">K203+K204*$H$23</f>
        <v>30891613.385464974</v>
      </c>
      <c r="L208" s="96">
        <f t="shared" si="45"/>
        <v>35514750.718423001</v>
      </c>
      <c r="M208" s="96">
        <f t="shared" si="45"/>
        <v>1173037.8473744341</v>
      </c>
      <c r="N208" s="96">
        <f t="shared" si="45"/>
        <v>41382053.105175972</v>
      </c>
      <c r="O208" s="96">
        <f t="shared" si="45"/>
        <v>407306.28758693632</v>
      </c>
      <c r="Q208" s="96">
        <f t="shared" ref="Q208" si="46">Q203+Q204*$H$23</f>
        <v>2144875.5132777737</v>
      </c>
      <c r="S208" s="96">
        <f t="shared" ref="S208:T208" si="47">S203+S204*$H$23</f>
        <v>30891613.385464974</v>
      </c>
      <c r="T208" s="96">
        <f t="shared" si="47"/>
        <v>1173037.8473744341</v>
      </c>
    </row>
    <row r="209" spans="2:22" s="97" customFormat="1" ht="12" customHeight="1" x14ac:dyDescent="0.2">
      <c r="B209" s="98"/>
      <c r="D209" s="99"/>
      <c r="H209" s="100"/>
      <c r="J209" s="100"/>
      <c r="K209" s="100"/>
      <c r="L209" s="100"/>
      <c r="M209" s="100"/>
      <c r="N209" s="100"/>
      <c r="O209" s="100"/>
      <c r="Q209" s="100"/>
      <c r="S209" s="100"/>
      <c r="T209" s="100"/>
    </row>
    <row r="210" spans="2:22" s="53" customFormat="1" ht="12" customHeight="1" x14ac:dyDescent="0.2">
      <c r="B210" s="90" t="s">
        <v>168</v>
      </c>
      <c r="D210" s="95" t="s">
        <v>248</v>
      </c>
      <c r="F210" s="53" t="s">
        <v>92</v>
      </c>
      <c r="H210" s="77">
        <f>SUM(J210:O210,Q210)</f>
        <v>86506445.782231972</v>
      </c>
      <c r="J210" s="96">
        <f>J203+J204*$H$15</f>
        <v>1738458.0111439698</v>
      </c>
      <c r="K210" s="96">
        <f t="shared" ref="K210:O210" si="48">K203+K204*$H$15</f>
        <v>23352190.08457531</v>
      </c>
      <c r="L210" s="96">
        <f t="shared" si="48"/>
        <v>26796315.644955598</v>
      </c>
      <c r="M210" s="96">
        <f t="shared" si="48"/>
        <v>930185.45306422398</v>
      </c>
      <c r="N210" s="96">
        <f t="shared" si="48"/>
        <v>31694968.96463583</v>
      </c>
      <c r="O210" s="96">
        <f t="shared" si="48"/>
        <v>314446.92949492484</v>
      </c>
      <c r="Q210" s="96">
        <f t="shared" ref="Q210" si="49">Q203+Q204*$H$15</f>
        <v>1679880.6943621254</v>
      </c>
      <c r="S210" s="96">
        <f t="shared" ref="S210:T210" si="50">S203+S204*$H$15</f>
        <v>23352190.08457531</v>
      </c>
      <c r="T210" s="96">
        <f t="shared" si="50"/>
        <v>930185.45306422398</v>
      </c>
      <c r="V210" s="8" t="s">
        <v>796</v>
      </c>
    </row>
    <row r="211" spans="2:22" s="53" customFormat="1" ht="12" customHeight="1" x14ac:dyDescent="0.2">
      <c r="B211" s="90" t="s">
        <v>168</v>
      </c>
      <c r="D211" s="95" t="s">
        <v>229</v>
      </c>
      <c r="F211" s="53" t="s">
        <v>92</v>
      </c>
      <c r="H211" s="77">
        <f>SUM(J211:O211,Q211)</f>
        <v>89627854.848321408</v>
      </c>
      <c r="J211" s="96">
        <f>J203+J204*$H$16</f>
        <v>1803221.4673802557</v>
      </c>
      <c r="K211" s="96">
        <f t="shared" ref="K211:O211" si="51">K203+K204*$H$16</f>
        <v>24213838.461819842</v>
      </c>
      <c r="L211" s="96">
        <f t="shared" si="51"/>
        <v>27792708.224780444</v>
      </c>
      <c r="M211" s="96">
        <f t="shared" si="51"/>
        <v>957940.01241396228</v>
      </c>
      <c r="N211" s="96">
        <f t="shared" si="51"/>
        <v>32802064.294983275</v>
      </c>
      <c r="O211" s="96">
        <f t="shared" si="51"/>
        <v>325059.4275625833</v>
      </c>
      <c r="Q211" s="96">
        <f t="shared" ref="Q211" si="52">Q203+Q204*$H$16</f>
        <v>1733022.9593810565</v>
      </c>
      <c r="S211" s="96">
        <f t="shared" ref="S211:T211" si="53">S203+S204*$H$16</f>
        <v>24213838.461819842</v>
      </c>
      <c r="T211" s="96">
        <f t="shared" si="53"/>
        <v>957940.01241396228</v>
      </c>
    </row>
    <row r="212" spans="2:22" s="97" customFormat="1" ht="12" customHeight="1" x14ac:dyDescent="0.2">
      <c r="B212" s="98"/>
      <c r="D212" s="99"/>
      <c r="H212" s="100"/>
      <c r="J212" s="100"/>
      <c r="K212" s="100"/>
      <c r="L212" s="100"/>
      <c r="M212" s="100"/>
      <c r="N212" s="100"/>
      <c r="O212" s="100"/>
      <c r="Q212" s="100"/>
      <c r="S212" s="100"/>
      <c r="T212" s="100"/>
    </row>
    <row r="213" spans="2:22" s="82" customFormat="1" ht="15" x14ac:dyDescent="0.25">
      <c r="B213" s="89" t="s">
        <v>225</v>
      </c>
      <c r="C213" s="53"/>
      <c r="D213" s="53"/>
      <c r="E213" s="53"/>
      <c r="F213" s="53"/>
      <c r="S213" s="133"/>
      <c r="T213" s="133"/>
      <c r="U213" s="133"/>
      <c r="V213" s="133"/>
    </row>
    <row r="214" spans="2:22" s="53" customFormat="1" ht="12" customHeight="1" x14ac:dyDescent="0.2">
      <c r="B214" s="90" t="s">
        <v>168</v>
      </c>
      <c r="D214" s="95" t="s">
        <v>234</v>
      </c>
      <c r="F214" s="53" t="s">
        <v>92</v>
      </c>
      <c r="H214" s="96">
        <f>SUM(J214:O214)</f>
        <v>118500888.70964874</v>
      </c>
      <c r="J214" s="94">
        <f>J207-J199</f>
        <v>2402283.4375659004</v>
      </c>
      <c r="K214" s="94">
        <f>K207-K199</f>
        <v>32184085.951331779</v>
      </c>
      <c r="L214" s="94">
        <f>L207-L199</f>
        <v>37009339.588160269</v>
      </c>
      <c r="M214" s="94">
        <f>M207-M199</f>
        <v>1214669.6863990414</v>
      </c>
      <c r="N214" s="39">
        <f>(N207-N199)+(Q207-Q199)</f>
        <v>45267285.011503316</v>
      </c>
      <c r="O214" s="94">
        <f>O207-O199</f>
        <v>423225.03468842397</v>
      </c>
      <c r="Q214" s="3"/>
      <c r="S214" s="94">
        <f>S207</f>
        <v>32184085.951331779</v>
      </c>
      <c r="T214" s="94">
        <f>T207-T199</f>
        <v>1214669.6863990414</v>
      </c>
      <c r="V214" s="8" t="s">
        <v>793</v>
      </c>
    </row>
    <row r="215" spans="2:22" s="53" customFormat="1" ht="12" customHeight="1" x14ac:dyDescent="0.2">
      <c r="B215" s="90" t="s">
        <v>168</v>
      </c>
      <c r="D215" s="95" t="s">
        <v>235</v>
      </c>
      <c r="F215" s="53" t="s">
        <v>92</v>
      </c>
      <c r="H215" s="96">
        <f>SUM(J215:O215)</f>
        <v>113818775.11051457</v>
      </c>
      <c r="J215" s="94">
        <f>J208-J199</f>
        <v>2305138.2532114713</v>
      </c>
      <c r="K215" s="94">
        <f>K208-K199</f>
        <v>30891613.385464974</v>
      </c>
      <c r="L215" s="94">
        <f>L208-L199</f>
        <v>35514750.718423001</v>
      </c>
      <c r="M215" s="94">
        <f>M208-M199</f>
        <v>1173037.8473744341</v>
      </c>
      <c r="N215" s="39">
        <f>(N208-N199)+(Q208-Q199)</f>
        <v>43526928.618453749</v>
      </c>
      <c r="O215" s="94">
        <f>O208-O199</f>
        <v>407306.28758693632</v>
      </c>
      <c r="Q215" s="3"/>
      <c r="S215" s="94">
        <f>S208</f>
        <v>30891613.385464974</v>
      </c>
      <c r="T215" s="94">
        <f>T208-T199</f>
        <v>1173037.8473744341</v>
      </c>
      <c r="V215" s="133" t="s">
        <v>330</v>
      </c>
    </row>
    <row r="216" spans="2:22" s="82" customFormat="1" x14ac:dyDescent="0.2">
      <c r="J216" s="133"/>
      <c r="K216" s="133"/>
      <c r="L216" s="133"/>
      <c r="M216" s="133"/>
      <c r="N216" s="133"/>
      <c r="O216" s="133"/>
      <c r="Q216" s="86"/>
      <c r="S216" s="133"/>
      <c r="T216" s="133"/>
      <c r="U216" s="133"/>
      <c r="V216" s="133"/>
    </row>
    <row r="217" spans="2:22" s="53" customFormat="1" ht="12" customHeight="1" x14ac:dyDescent="0.2">
      <c r="B217" s="90" t="s">
        <v>168</v>
      </c>
      <c r="D217" s="95" t="s">
        <v>249</v>
      </c>
      <c r="F217" s="53" t="s">
        <v>92</v>
      </c>
      <c r="H217" s="96">
        <f>SUM(J217:O217)</f>
        <v>86506445.782231987</v>
      </c>
      <c r="J217" s="94">
        <f>J210-J199</f>
        <v>1738458.0111439698</v>
      </c>
      <c r="K217" s="94">
        <f>K210-K199</f>
        <v>23352190.08457531</v>
      </c>
      <c r="L217" s="94">
        <f>L210-L199</f>
        <v>26796315.644955598</v>
      </c>
      <c r="M217" s="94">
        <f>M210-M199</f>
        <v>930185.45306422398</v>
      </c>
      <c r="N217" s="39">
        <f>(N210-N199)+(Q210-Q199)</f>
        <v>33374849.658997957</v>
      </c>
      <c r="O217" s="94">
        <f>O210-O199</f>
        <v>314446.92949492484</v>
      </c>
      <c r="Q217" s="3"/>
      <c r="S217" s="94">
        <f>S210</f>
        <v>23352190.08457531</v>
      </c>
      <c r="T217" s="94">
        <f>T210-T199</f>
        <v>930185.45306422398</v>
      </c>
      <c r="V217" s="8" t="s">
        <v>793</v>
      </c>
    </row>
    <row r="218" spans="2:22" s="53" customFormat="1" ht="12" customHeight="1" x14ac:dyDescent="0.2">
      <c r="B218" s="90" t="s">
        <v>168</v>
      </c>
      <c r="D218" s="95" t="s">
        <v>233</v>
      </c>
      <c r="F218" s="53" t="s">
        <v>92</v>
      </c>
      <c r="H218" s="96">
        <f>SUM(J218:O218)</f>
        <v>89627854.848321423</v>
      </c>
      <c r="J218" s="94">
        <f>J211-J199</f>
        <v>1803221.4673802557</v>
      </c>
      <c r="K218" s="94">
        <f>K211-K199</f>
        <v>24213838.461819842</v>
      </c>
      <c r="L218" s="94">
        <f>L211-L199</f>
        <v>27792708.224780444</v>
      </c>
      <c r="M218" s="94">
        <f>M211-M199</f>
        <v>957940.01241396228</v>
      </c>
      <c r="N218" s="39">
        <f>(N211-N199)+(Q211-Q199)</f>
        <v>34535087.254364334</v>
      </c>
      <c r="O218" s="94">
        <f>O211-O199</f>
        <v>325059.4275625833</v>
      </c>
      <c r="Q218" s="3"/>
      <c r="S218" s="94">
        <f>S211</f>
        <v>24213838.461819842</v>
      </c>
      <c r="T218" s="94">
        <f>T211-T199</f>
        <v>957940.01241396228</v>
      </c>
      <c r="V218" s="133" t="s">
        <v>330</v>
      </c>
    </row>
    <row r="219" spans="2:22" s="82" customFormat="1" x14ac:dyDescent="0.2">
      <c r="S219" s="133"/>
      <c r="T219" s="133"/>
      <c r="U219" s="133"/>
    </row>
    <row r="220" spans="2:22" s="73" customFormat="1" x14ac:dyDescent="0.2">
      <c r="B220" s="73" t="s">
        <v>159</v>
      </c>
      <c r="S220" s="125"/>
      <c r="T220" s="125"/>
      <c r="U220" s="125"/>
    </row>
    <row r="221" spans="2:22" s="82" customFormat="1" x14ac:dyDescent="0.2">
      <c r="B221" s="84"/>
      <c r="S221" s="133"/>
      <c r="T221" s="133"/>
      <c r="U221" s="133"/>
    </row>
    <row r="222" spans="2:22" s="82" customFormat="1" ht="15" x14ac:dyDescent="0.2">
      <c r="B222" s="92" t="s">
        <v>220</v>
      </c>
      <c r="S222" s="133"/>
      <c r="T222" s="133"/>
      <c r="U222" s="133"/>
    </row>
    <row r="223" spans="2:22" s="82" customFormat="1" x14ac:dyDescent="0.2">
      <c r="B223" s="88" t="s">
        <v>214</v>
      </c>
      <c r="S223" s="133"/>
      <c r="T223" s="133"/>
      <c r="U223" s="133"/>
    </row>
    <row r="224" spans="2:22" s="82" customFormat="1" x14ac:dyDescent="0.2">
      <c r="B224" s="87" t="s">
        <v>122</v>
      </c>
      <c r="S224" s="133"/>
      <c r="T224" s="133"/>
      <c r="U224" s="133"/>
    </row>
    <row r="225" spans="2:21" s="82" customFormat="1" x14ac:dyDescent="0.2">
      <c r="B225" s="82" t="s">
        <v>123</v>
      </c>
      <c r="F225" s="82" t="s">
        <v>121</v>
      </c>
      <c r="H225" s="77">
        <f>SUM(J225:O225,Q225)</f>
        <v>26539789.052690521</v>
      </c>
      <c r="J225" s="76">
        <f>'GAW IMPORT-AD'!H107</f>
        <v>461497.66026985529</v>
      </c>
      <c r="K225" s="76">
        <f>'GAW IMPORT-AD'!I107</f>
        <v>6909928.0505943028</v>
      </c>
      <c r="L225" s="76">
        <f>'GAW IMPORT-AD'!J107</f>
        <v>5683445.4830096858</v>
      </c>
      <c r="M225" s="76">
        <f>'GAW IMPORT-AD'!K107</f>
        <v>471434.09340255987</v>
      </c>
      <c r="N225" s="76">
        <f>'GAW IMPORT-AD'!L107</f>
        <v>12088739.78077282</v>
      </c>
      <c r="O225" s="76">
        <f>'GAW IMPORT-AD'!M107</f>
        <v>146123.12186895087</v>
      </c>
      <c r="Q225" s="76">
        <f>'GAW IMPORT-AD'!O107</f>
        <v>778620.86277234403</v>
      </c>
      <c r="S225" s="76">
        <f>'GAW IMPORT-AD'!Q107</f>
        <v>6909928.0505943028</v>
      </c>
      <c r="T225" s="76">
        <f>'GAW IMPORT-AD'!R107</f>
        <v>471434.09340255987</v>
      </c>
      <c r="U225" s="133"/>
    </row>
    <row r="226" spans="2:21" s="82" customFormat="1" x14ac:dyDescent="0.2">
      <c r="B226" s="82" t="s">
        <v>124</v>
      </c>
      <c r="F226" s="82" t="s">
        <v>121</v>
      </c>
      <c r="H226" s="77">
        <f>SUM(J226:O226,Q226)</f>
        <v>353295238.03947395</v>
      </c>
      <c r="J226" s="76">
        <f>'GAW IMPORT-AD'!H108</f>
        <v>6460967.2437779745</v>
      </c>
      <c r="K226" s="76">
        <f>'GAW IMPORT-AD'!I108</f>
        <v>94516900.514756233</v>
      </c>
      <c r="L226" s="76">
        <f>'GAW IMPORT-AD'!J108</f>
        <v>55010757.495593369</v>
      </c>
      <c r="M226" s="76">
        <f>'GAW IMPORT-AD'!K108</f>
        <v>5657209.1208307175</v>
      </c>
      <c r="N226" s="76">
        <f>'GAW IMPORT-AD'!L108</f>
        <v>181331096.71159244</v>
      </c>
      <c r="O226" s="76">
        <f>'GAW IMPORT-AD'!M108</f>
        <v>1753477.4624274103</v>
      </c>
      <c r="Q226" s="76">
        <f>'GAW IMPORT-AD'!O108</f>
        <v>8564829.4904957842</v>
      </c>
      <c r="S226" s="76">
        <f>'GAW IMPORT-AD'!Q108</f>
        <v>94516900.514756233</v>
      </c>
      <c r="T226" s="76">
        <f>'GAW IMPORT-AD'!R108</f>
        <v>5657209.1208307175</v>
      </c>
      <c r="U226" s="133"/>
    </row>
    <row r="227" spans="2:21" s="82" customFormat="1" x14ac:dyDescent="0.2">
      <c r="S227" s="133"/>
      <c r="T227" s="133"/>
      <c r="U227" s="133"/>
    </row>
    <row r="228" spans="2:21" s="82" customFormat="1" x14ac:dyDescent="0.2">
      <c r="B228" s="87" t="s">
        <v>125</v>
      </c>
      <c r="S228" s="133"/>
      <c r="T228" s="133"/>
      <c r="U228" s="133"/>
    </row>
    <row r="229" spans="2:21" s="82" customFormat="1" x14ac:dyDescent="0.2">
      <c r="B229" s="82" t="s">
        <v>126</v>
      </c>
      <c r="F229" s="82" t="s">
        <v>121</v>
      </c>
      <c r="H229" s="77">
        <f>SUM(J229:O229,Q229)</f>
        <v>38208715.350941494</v>
      </c>
      <c r="J229" s="76">
        <f>'GAW IMPORT-AD'!H111</f>
        <v>810709.74523885956</v>
      </c>
      <c r="K229" s="76">
        <f>'GAW IMPORT-AD'!I111</f>
        <v>10733676.940436944</v>
      </c>
      <c r="L229" s="76">
        <f>'GAW IMPORT-AD'!J111</f>
        <v>13866031.556665704</v>
      </c>
      <c r="M229" s="76">
        <f>'GAW IMPORT-AD'!K111</f>
        <v>264537.87593201327</v>
      </c>
      <c r="N229" s="76">
        <f>'GAW IMPORT-AD'!L111</f>
        <v>11871395.988659387</v>
      </c>
      <c r="O229" s="76">
        <f>'GAW IMPORT-AD'!M111</f>
        <v>109583.13199047168</v>
      </c>
      <c r="Q229" s="76">
        <f>'GAW IMPORT-AD'!O111</f>
        <v>552780.11201811617</v>
      </c>
      <c r="S229" s="76">
        <f>'GAW IMPORT-AD'!Q111</f>
        <v>10733676.940436944</v>
      </c>
      <c r="T229" s="76">
        <f>'GAW IMPORT-AD'!R111</f>
        <v>264537.87593201327</v>
      </c>
      <c r="U229" s="133"/>
    </row>
    <row r="230" spans="2:21" s="82" customFormat="1" x14ac:dyDescent="0.2">
      <c r="B230" s="82" t="s">
        <v>127</v>
      </c>
      <c r="F230" s="82" t="s">
        <v>121</v>
      </c>
      <c r="H230" s="77">
        <f>SUM(J230:O230,Q230)</f>
        <v>1299547481.2240152</v>
      </c>
      <c r="J230" s="76">
        <f>'GAW IMPORT-AD'!H112</f>
        <v>27194169.856164288</v>
      </c>
      <c r="K230" s="76">
        <f>'GAW IMPORT-AD'!I112</f>
        <v>376165448.91460276</v>
      </c>
      <c r="L230" s="76">
        <f>'GAW IMPORT-AD'!J112</f>
        <v>460348673.0489158</v>
      </c>
      <c r="M230" s="76">
        <f>'GAW IMPORT-AD'!K112</f>
        <v>8852229.805600198</v>
      </c>
      <c r="N230" s="76">
        <f>'GAW IMPORT-AD'!L112</f>
        <v>403290211.75525576</v>
      </c>
      <c r="O230" s="76">
        <f>'GAW IMPORT-AD'!M112</f>
        <v>4391144.7690307014</v>
      </c>
      <c r="Q230" s="76">
        <f>'GAW IMPORT-AD'!O112</f>
        <v>19305603.074445829</v>
      </c>
      <c r="S230" s="76">
        <f>'GAW IMPORT-AD'!Q112</f>
        <v>376165448.91460276</v>
      </c>
      <c r="T230" s="76">
        <f>'GAW IMPORT-AD'!R112</f>
        <v>8852229.805600198</v>
      </c>
      <c r="U230" s="133"/>
    </row>
    <row r="231" spans="2:21" s="82" customFormat="1" x14ac:dyDescent="0.2">
      <c r="S231" s="133"/>
      <c r="T231" s="133"/>
      <c r="U231" s="133"/>
    </row>
    <row r="232" spans="2:21" s="82" customFormat="1" x14ac:dyDescent="0.2">
      <c r="B232" s="87" t="s">
        <v>128</v>
      </c>
      <c r="S232" s="133"/>
      <c r="T232" s="133"/>
      <c r="U232" s="133"/>
    </row>
    <row r="233" spans="2:21" s="82" customFormat="1" x14ac:dyDescent="0.2">
      <c r="B233" s="82" t="s">
        <v>129</v>
      </c>
      <c r="F233" s="82" t="s">
        <v>121</v>
      </c>
      <c r="H233" s="77">
        <f>SUM(J233:O233,Q233)</f>
        <v>0</v>
      </c>
      <c r="J233" s="76">
        <f>'GAW IMPORT-AD'!H115</f>
        <v>0</v>
      </c>
      <c r="K233" s="76">
        <f>'GAW IMPORT-AD'!I115</f>
        <v>0</v>
      </c>
      <c r="L233" s="76">
        <f>'GAW IMPORT-AD'!J115</f>
        <v>0</v>
      </c>
      <c r="M233" s="76">
        <f>'GAW IMPORT-AD'!K115</f>
        <v>0</v>
      </c>
      <c r="N233" s="76">
        <f>'GAW IMPORT-AD'!L115</f>
        <v>0</v>
      </c>
      <c r="O233" s="76">
        <f>'GAW IMPORT-AD'!M115</f>
        <v>0</v>
      </c>
      <c r="Q233" s="76">
        <f>'GAW IMPORT-AD'!O115</f>
        <v>0</v>
      </c>
      <c r="S233" s="76">
        <f>'GAW IMPORT-AD'!Q115</f>
        <v>0</v>
      </c>
      <c r="T233" s="76">
        <f>'GAW IMPORT-AD'!R115</f>
        <v>0</v>
      </c>
      <c r="U233" s="133"/>
    </row>
    <row r="234" spans="2:21" s="82" customFormat="1" x14ac:dyDescent="0.2">
      <c r="B234" s="82" t="s">
        <v>130</v>
      </c>
      <c r="F234" s="82" t="s">
        <v>121</v>
      </c>
      <c r="H234" s="77">
        <f>SUM(J234:O234,Q234)</f>
        <v>0</v>
      </c>
      <c r="J234" s="76">
        <f>'GAW IMPORT-AD'!H116</f>
        <v>0</v>
      </c>
      <c r="K234" s="76">
        <f>'GAW IMPORT-AD'!I116</f>
        <v>0</v>
      </c>
      <c r="L234" s="76">
        <f>'GAW IMPORT-AD'!J116</f>
        <v>0</v>
      </c>
      <c r="M234" s="76">
        <f>'GAW IMPORT-AD'!K116</f>
        <v>0</v>
      </c>
      <c r="N234" s="76">
        <f>'GAW IMPORT-AD'!L116</f>
        <v>0</v>
      </c>
      <c r="O234" s="76">
        <f>'GAW IMPORT-AD'!M116</f>
        <v>0</v>
      </c>
      <c r="Q234" s="76">
        <f>'GAW IMPORT-AD'!O116</f>
        <v>0</v>
      </c>
      <c r="S234" s="76">
        <f>'GAW IMPORT-AD'!Q116</f>
        <v>0</v>
      </c>
      <c r="T234" s="76">
        <f>'GAW IMPORT-AD'!R116</f>
        <v>0</v>
      </c>
      <c r="U234" s="133"/>
    </row>
    <row r="235" spans="2:21" s="82" customFormat="1" x14ac:dyDescent="0.2">
      <c r="S235" s="133"/>
      <c r="T235" s="133"/>
      <c r="U235" s="133"/>
    </row>
    <row r="236" spans="2:21" s="82" customFormat="1" x14ac:dyDescent="0.2">
      <c r="B236" s="87" t="s">
        <v>131</v>
      </c>
      <c r="S236" s="133"/>
      <c r="T236" s="133"/>
      <c r="U236" s="133"/>
    </row>
    <row r="237" spans="2:21" s="82" customFormat="1" x14ac:dyDescent="0.2">
      <c r="B237" s="82" t="s">
        <v>132</v>
      </c>
      <c r="F237" s="82" t="s">
        <v>121</v>
      </c>
      <c r="H237" s="77">
        <f>SUM(J237:O237,Q237)</f>
        <v>0</v>
      </c>
      <c r="J237" s="76">
        <f>'GAW IMPORT-AD'!H119</f>
        <v>0</v>
      </c>
      <c r="K237" s="76">
        <f>'GAW IMPORT-AD'!I119</f>
        <v>0</v>
      </c>
      <c r="L237" s="76">
        <f>'GAW IMPORT-AD'!J119</f>
        <v>0</v>
      </c>
      <c r="M237" s="76">
        <f>'GAW IMPORT-AD'!K119</f>
        <v>0</v>
      </c>
      <c r="N237" s="76">
        <f>'GAW IMPORT-AD'!L119</f>
        <v>0</v>
      </c>
      <c r="O237" s="76">
        <f>'GAW IMPORT-AD'!M119</f>
        <v>0</v>
      </c>
      <c r="Q237" s="76">
        <f>'GAW IMPORT-AD'!O119</f>
        <v>0</v>
      </c>
      <c r="S237" s="76">
        <f>'GAW IMPORT-AD'!Q119</f>
        <v>0</v>
      </c>
      <c r="T237" s="76">
        <f>'GAW IMPORT-AD'!R119</f>
        <v>0</v>
      </c>
      <c r="U237" s="133"/>
    </row>
    <row r="238" spans="2:21" s="82" customFormat="1" x14ac:dyDescent="0.2">
      <c r="B238" s="82" t="s">
        <v>133</v>
      </c>
      <c r="F238" s="82" t="s">
        <v>121</v>
      </c>
      <c r="H238" s="77">
        <f>SUM(J238:O238,Q238)</f>
        <v>0</v>
      </c>
      <c r="J238" s="76">
        <f>'GAW IMPORT-AD'!H120</f>
        <v>0</v>
      </c>
      <c r="K238" s="76">
        <f>'GAW IMPORT-AD'!I120</f>
        <v>0</v>
      </c>
      <c r="L238" s="76">
        <f>'GAW IMPORT-AD'!J120</f>
        <v>0</v>
      </c>
      <c r="M238" s="76">
        <f>'GAW IMPORT-AD'!K120</f>
        <v>0</v>
      </c>
      <c r="N238" s="76">
        <f>'GAW IMPORT-AD'!L120</f>
        <v>0</v>
      </c>
      <c r="O238" s="76">
        <f>'GAW IMPORT-AD'!M120</f>
        <v>0</v>
      </c>
      <c r="Q238" s="76">
        <f>'GAW IMPORT-AD'!O120</f>
        <v>0</v>
      </c>
      <c r="S238" s="76">
        <f>'GAW IMPORT-AD'!Q120</f>
        <v>0</v>
      </c>
      <c r="T238" s="76">
        <f>'GAW IMPORT-AD'!R120</f>
        <v>0</v>
      </c>
      <c r="U238" s="133"/>
    </row>
    <row r="239" spans="2:21" s="82" customFormat="1" x14ac:dyDescent="0.2">
      <c r="S239" s="133"/>
      <c r="T239" s="133"/>
      <c r="U239" s="133"/>
    </row>
    <row r="240" spans="2:21" s="82" customFormat="1" x14ac:dyDescent="0.2">
      <c r="B240" s="88" t="s">
        <v>151</v>
      </c>
      <c r="S240" s="133"/>
      <c r="T240" s="133"/>
      <c r="U240" s="133"/>
    </row>
    <row r="241" spans="2:22" s="82" customFormat="1" x14ac:dyDescent="0.2">
      <c r="B241" s="87" t="s">
        <v>111</v>
      </c>
      <c r="S241" s="133"/>
      <c r="T241" s="133"/>
      <c r="U241" s="133"/>
    </row>
    <row r="242" spans="2:22" s="82" customFormat="1" x14ac:dyDescent="0.2">
      <c r="B242" s="82" t="s">
        <v>112</v>
      </c>
      <c r="F242" s="82" t="s">
        <v>93</v>
      </c>
      <c r="H242" s="77">
        <f>SUM(J242:O242,Q242)</f>
        <v>0</v>
      </c>
      <c r="J242" s="76">
        <f>'Input Ov. Op-AD'!H290</f>
        <v>0</v>
      </c>
      <c r="K242" s="76">
        <f>'Input Ov. Op-AD'!I290</f>
        <v>0</v>
      </c>
      <c r="L242" s="76">
        <f>'Input Ov. Op-AD'!J290</f>
        <v>0</v>
      </c>
      <c r="M242" s="76">
        <f>'Input Ov. Op-AD'!K290</f>
        <v>0</v>
      </c>
      <c r="N242" s="76">
        <f>'Input Ov. Op-AD'!L290</f>
        <v>0</v>
      </c>
      <c r="O242" s="76">
        <f>'Input Ov. Op-AD'!M290</f>
        <v>0</v>
      </c>
      <c r="Q242" s="76">
        <f>'Input Ov. Op-AD'!O290</f>
        <v>0</v>
      </c>
      <c r="S242" s="76">
        <f>'Input Ov. Op-AD'!Q290</f>
        <v>0</v>
      </c>
      <c r="T242" s="76">
        <f>'Input Ov. Op-AD'!R290</f>
        <v>0</v>
      </c>
      <c r="U242" s="133"/>
    </row>
    <row r="243" spans="2:22" s="82" customFormat="1" x14ac:dyDescent="0.2">
      <c r="S243" s="133"/>
      <c r="T243" s="133"/>
      <c r="U243" s="133"/>
    </row>
    <row r="244" spans="2:22" s="82" customFormat="1" ht="15" x14ac:dyDescent="0.25">
      <c r="B244" s="89" t="s">
        <v>221</v>
      </c>
      <c r="C244" s="53"/>
      <c r="D244" s="53"/>
      <c r="E244" s="53"/>
      <c r="F244" s="53"/>
      <c r="S244" s="133"/>
      <c r="T244" s="133"/>
      <c r="U244" s="133"/>
    </row>
    <row r="245" spans="2:22" s="82" customFormat="1" x14ac:dyDescent="0.2">
      <c r="B245" s="88" t="s">
        <v>222</v>
      </c>
      <c r="C245" s="53"/>
      <c r="D245" s="53"/>
      <c r="E245" s="53"/>
      <c r="F245" s="53"/>
      <c r="S245" s="133"/>
      <c r="T245" s="133"/>
      <c r="U245" s="133"/>
    </row>
    <row r="246" spans="2:22" s="82" customFormat="1" x14ac:dyDescent="0.2">
      <c r="B246" s="90" t="s">
        <v>126</v>
      </c>
      <c r="C246" s="53"/>
      <c r="D246" s="53"/>
      <c r="E246" s="53"/>
      <c r="F246" s="53" t="s">
        <v>93</v>
      </c>
      <c r="H246" s="77">
        <f>SUM(J246:O246,Q246)</f>
        <v>64748504.403632022</v>
      </c>
      <c r="J246" s="93">
        <f t="shared" ref="J246:O247" si="54">J225+J229+J233+J237</f>
        <v>1272207.4055087147</v>
      </c>
      <c r="K246" s="93">
        <f t="shared" si="54"/>
        <v>17643604.991031248</v>
      </c>
      <c r="L246" s="93">
        <f t="shared" si="54"/>
        <v>19549477.039675388</v>
      </c>
      <c r="M246" s="93">
        <f t="shared" si="54"/>
        <v>735971.96933457314</v>
      </c>
      <c r="N246" s="93">
        <f t="shared" si="54"/>
        <v>23960135.769432209</v>
      </c>
      <c r="O246" s="93">
        <f t="shared" si="54"/>
        <v>255706.25385942255</v>
      </c>
      <c r="Q246" s="93">
        <f>Q225+Q229+Q233+Q237</f>
        <v>1331400.9747904602</v>
      </c>
      <c r="S246" s="93">
        <f t="shared" ref="S246:T246" si="55">S225+S229+S233+S237</f>
        <v>17643604.991031248</v>
      </c>
      <c r="T246" s="93">
        <f t="shared" si="55"/>
        <v>735971.96933457314</v>
      </c>
      <c r="U246" s="133"/>
      <c r="V246" s="8" t="s">
        <v>794</v>
      </c>
    </row>
    <row r="247" spans="2:22" s="82" customFormat="1" x14ac:dyDescent="0.2">
      <c r="B247" s="90" t="s">
        <v>155</v>
      </c>
      <c r="C247" s="53"/>
      <c r="D247" s="53"/>
      <c r="E247" s="53"/>
      <c r="F247" s="53" t="s">
        <v>93</v>
      </c>
      <c r="H247" s="77">
        <f>SUM(J247:O247,Q247)</f>
        <v>1652842719.2634892</v>
      </c>
      <c r="J247" s="93">
        <f t="shared" si="54"/>
        <v>33655137.099942259</v>
      </c>
      <c r="K247" s="93">
        <f t="shared" si="54"/>
        <v>470682349.42935896</v>
      </c>
      <c r="L247" s="93">
        <f t="shared" si="54"/>
        <v>515359430.54450917</v>
      </c>
      <c r="M247" s="93">
        <f t="shared" si="54"/>
        <v>14509438.926430915</v>
      </c>
      <c r="N247" s="93">
        <f t="shared" si="54"/>
        <v>584621308.46684813</v>
      </c>
      <c r="O247" s="93">
        <f t="shared" si="54"/>
        <v>6144622.2314581117</v>
      </c>
      <c r="Q247" s="93">
        <f>Q226+Q230+Q234+Q238</f>
        <v>27870432.564941615</v>
      </c>
      <c r="S247" s="93">
        <f t="shared" ref="S247:T247" si="56">S226+S230+S234+S238</f>
        <v>470682349.42935896</v>
      </c>
      <c r="T247" s="93">
        <f t="shared" si="56"/>
        <v>14509438.926430915</v>
      </c>
      <c r="U247" s="133"/>
      <c r="V247" s="8" t="s">
        <v>795</v>
      </c>
    </row>
    <row r="248" spans="2:22" s="82" customFormat="1" x14ac:dyDescent="0.2">
      <c r="B248" s="53"/>
      <c r="C248" s="53"/>
      <c r="D248" s="53"/>
      <c r="E248" s="53"/>
      <c r="F248" s="53"/>
      <c r="S248" s="133"/>
      <c r="T248" s="133"/>
      <c r="U248" s="133"/>
      <c r="V248" s="133"/>
    </row>
    <row r="249" spans="2:22" s="82" customFormat="1" x14ac:dyDescent="0.2">
      <c r="B249" s="88" t="s">
        <v>223</v>
      </c>
      <c r="C249" s="53"/>
      <c r="D249" s="91"/>
      <c r="E249" s="53"/>
      <c r="F249" s="53"/>
      <c r="S249" s="133"/>
      <c r="T249" s="133"/>
      <c r="U249" s="133"/>
      <c r="V249" s="133"/>
    </row>
    <row r="250" spans="2:22" s="53" customFormat="1" ht="12" customHeight="1" x14ac:dyDescent="0.2">
      <c r="B250" s="90" t="s">
        <v>171</v>
      </c>
      <c r="D250" s="95" t="s">
        <v>231</v>
      </c>
      <c r="F250" s="53" t="s">
        <v>93</v>
      </c>
      <c r="H250" s="77">
        <f>SUM(J250:O250,Q250)</f>
        <v>121771578.21822238</v>
      </c>
      <c r="J250" s="96">
        <f>J246+J247*$H$23</f>
        <v>2433309.6354567222</v>
      </c>
      <c r="K250" s="96">
        <f t="shared" ref="K250:O250" si="57">K246+K247*$H$23</f>
        <v>33882146.046344131</v>
      </c>
      <c r="L250" s="96">
        <f t="shared" si="57"/>
        <v>37329377.393460944</v>
      </c>
      <c r="M250" s="96">
        <f t="shared" si="57"/>
        <v>1236547.6122964395</v>
      </c>
      <c r="N250" s="96">
        <f t="shared" si="57"/>
        <v>44129570.911538467</v>
      </c>
      <c r="O250" s="96">
        <f t="shared" si="57"/>
        <v>467695.72084472736</v>
      </c>
      <c r="Q250" s="96">
        <f t="shared" ref="Q250" si="58">Q246+Q247*$H$23</f>
        <v>2292930.8982809456</v>
      </c>
      <c r="S250" s="96">
        <f t="shared" ref="S250:T250" si="59">S246+S247*$H$23</f>
        <v>33882146.046344131</v>
      </c>
      <c r="T250" s="96">
        <f t="shared" si="59"/>
        <v>1236547.6122964395</v>
      </c>
      <c r="V250" s="8" t="s">
        <v>796</v>
      </c>
    </row>
    <row r="251" spans="2:22" s="97" customFormat="1" ht="12" customHeight="1" x14ac:dyDescent="0.2">
      <c r="B251" s="98"/>
      <c r="D251" s="99"/>
      <c r="H251" s="100"/>
      <c r="J251" s="100"/>
      <c r="K251" s="100"/>
      <c r="L251" s="100"/>
      <c r="M251" s="100"/>
      <c r="N251" s="100"/>
      <c r="O251" s="100"/>
      <c r="Q251" s="100"/>
      <c r="S251" s="100"/>
      <c r="T251" s="100"/>
      <c r="V251" s="53"/>
    </row>
    <row r="252" spans="2:22" s="53" customFormat="1" ht="12" customHeight="1" x14ac:dyDescent="0.2">
      <c r="B252" s="90" t="s">
        <v>171</v>
      </c>
      <c r="D252" s="95" t="s">
        <v>248</v>
      </c>
      <c r="F252" s="53" t="s">
        <v>93</v>
      </c>
      <c r="H252" s="77">
        <f>SUM(J252:O252,Q252)</f>
        <v>92846830.631111339</v>
      </c>
      <c r="J252" s="96">
        <f>J246+J247*$H$15</f>
        <v>1844344.7362077332</v>
      </c>
      <c r="K252" s="96">
        <f t="shared" ref="K252:O252" si="60">K246+K247*$H$15</f>
        <v>25645204.931330353</v>
      </c>
      <c r="L252" s="96">
        <f t="shared" si="60"/>
        <v>28310587.358932044</v>
      </c>
      <c r="M252" s="96">
        <f t="shared" si="60"/>
        <v>982632.43108389876</v>
      </c>
      <c r="N252" s="96">
        <f t="shared" si="60"/>
        <v>33898698.013368629</v>
      </c>
      <c r="O252" s="96">
        <f t="shared" si="60"/>
        <v>360164.83179421048</v>
      </c>
      <c r="Q252" s="96">
        <f t="shared" ref="Q252" si="61">Q246+Q247*$H$15</f>
        <v>1805198.3283944677</v>
      </c>
      <c r="S252" s="96">
        <f t="shared" ref="S252:T252" si="62">S246+S247*$H$15</f>
        <v>25645204.931330353</v>
      </c>
      <c r="T252" s="96">
        <f t="shared" si="62"/>
        <v>982632.43108389876</v>
      </c>
      <c r="V252" s="8" t="s">
        <v>796</v>
      </c>
    </row>
    <row r="253" spans="2:22" s="53" customFormat="1" ht="12" customHeight="1" x14ac:dyDescent="0.2">
      <c r="B253" s="90" t="s">
        <v>171</v>
      </c>
      <c r="D253" s="95" t="s">
        <v>229</v>
      </c>
      <c r="F253" s="53" t="s">
        <v>93</v>
      </c>
      <c r="H253" s="77">
        <f>SUM(J253:O253,Q253)</f>
        <v>96152516.069638312</v>
      </c>
      <c r="J253" s="96">
        <f>J246+J247*$H$16</f>
        <v>1911655.0104076178</v>
      </c>
      <c r="K253" s="96">
        <f t="shared" ref="K253:O253" si="63">K246+K247*$H$16</f>
        <v>26586569.630189069</v>
      </c>
      <c r="L253" s="96">
        <f t="shared" si="63"/>
        <v>29341306.220021062</v>
      </c>
      <c r="M253" s="96">
        <f t="shared" si="63"/>
        <v>1011651.3089367605</v>
      </c>
      <c r="N253" s="96">
        <f t="shared" si="63"/>
        <v>35067940.630302325</v>
      </c>
      <c r="O253" s="96">
        <f t="shared" si="63"/>
        <v>372454.07625712664</v>
      </c>
      <c r="Q253" s="96">
        <f t="shared" ref="Q253" si="64">Q246+Q247*$H$16</f>
        <v>1860939.1935243509</v>
      </c>
      <c r="S253" s="96">
        <f t="shared" ref="S253:T253" si="65">S246+S247*$H$16</f>
        <v>26586569.630189069</v>
      </c>
      <c r="T253" s="96">
        <f t="shared" si="65"/>
        <v>1011651.3089367605</v>
      </c>
    </row>
    <row r="254" spans="2:22" s="97" customFormat="1" ht="12" customHeight="1" x14ac:dyDescent="0.2">
      <c r="B254" s="98"/>
      <c r="D254" s="99"/>
      <c r="H254" s="100"/>
      <c r="J254" s="100"/>
      <c r="K254" s="100"/>
      <c r="L254" s="100"/>
      <c r="M254" s="100"/>
      <c r="N254" s="100"/>
      <c r="O254" s="100"/>
      <c r="Q254" s="100"/>
      <c r="S254" s="100"/>
      <c r="T254" s="100"/>
    </row>
    <row r="255" spans="2:22" s="82" customFormat="1" ht="15" x14ac:dyDescent="0.25">
      <c r="B255" s="89" t="s">
        <v>225</v>
      </c>
      <c r="C255" s="53"/>
      <c r="D255" s="53"/>
      <c r="E255" s="53"/>
      <c r="F255" s="53"/>
      <c r="S255" s="133"/>
      <c r="T255" s="133"/>
      <c r="U255" s="133"/>
      <c r="V255" s="133"/>
    </row>
    <row r="256" spans="2:22" s="53" customFormat="1" ht="12" customHeight="1" x14ac:dyDescent="0.2">
      <c r="B256" s="90" t="s">
        <v>171</v>
      </c>
      <c r="D256" s="95" t="s">
        <v>235</v>
      </c>
      <c r="F256" s="53" t="s">
        <v>93</v>
      </c>
      <c r="H256" s="77">
        <f>SUM(J256:O256,Q256)</f>
        <v>121771578.21822238</v>
      </c>
      <c r="J256" s="94">
        <f>J250-J242</f>
        <v>2433309.6354567222</v>
      </c>
      <c r="K256" s="94">
        <f>K250-K242</f>
        <v>33882146.046344131</v>
      </c>
      <c r="L256" s="94">
        <f>L250-L242</f>
        <v>37329377.393460944</v>
      </c>
      <c r="M256" s="94">
        <f>M250-M242</f>
        <v>1236547.6122964395</v>
      </c>
      <c r="N256" s="39">
        <f>(N250-N242)+(Q250-Q242)</f>
        <v>46422501.809819415</v>
      </c>
      <c r="O256" s="94">
        <f>O250-O242</f>
        <v>467695.72084472736</v>
      </c>
      <c r="Q256" s="3"/>
      <c r="S256" s="94">
        <f>S250</f>
        <v>33882146.046344131</v>
      </c>
      <c r="T256" s="94">
        <f>T250-T242</f>
        <v>1236547.6122964395</v>
      </c>
      <c r="V256" s="8" t="s">
        <v>793</v>
      </c>
    </row>
    <row r="257" spans="2:22" s="82" customFormat="1" x14ac:dyDescent="0.2">
      <c r="K257" s="133"/>
      <c r="L257" s="133"/>
      <c r="M257" s="133"/>
      <c r="O257" s="133"/>
      <c r="Q257" s="86"/>
      <c r="S257" s="133"/>
      <c r="T257" s="133"/>
      <c r="U257" s="133"/>
      <c r="V257" s="133"/>
    </row>
    <row r="258" spans="2:22" s="53" customFormat="1" ht="12" customHeight="1" x14ac:dyDescent="0.2">
      <c r="B258" s="90" t="s">
        <v>171</v>
      </c>
      <c r="D258" s="95" t="s">
        <v>249</v>
      </c>
      <c r="F258" s="53" t="s">
        <v>93</v>
      </c>
      <c r="H258" s="96">
        <f>SUM(J258:O258)</f>
        <v>92846830.631111339</v>
      </c>
      <c r="J258" s="94">
        <f>J252-J242</f>
        <v>1844344.7362077332</v>
      </c>
      <c r="K258" s="94">
        <f>K252-K242</f>
        <v>25645204.931330353</v>
      </c>
      <c r="L258" s="94">
        <f>L252-L242</f>
        <v>28310587.358932044</v>
      </c>
      <c r="M258" s="94">
        <f>M252-M242</f>
        <v>982632.43108389876</v>
      </c>
      <c r="N258" s="39">
        <f>(N252-N242)+(Q252-Q242)</f>
        <v>35703896.341763094</v>
      </c>
      <c r="O258" s="94">
        <f>O252-O242</f>
        <v>360164.83179421048</v>
      </c>
      <c r="Q258" s="3"/>
      <c r="S258" s="94">
        <f>S252</f>
        <v>25645204.931330353</v>
      </c>
      <c r="T258" s="94">
        <f>T252-T242</f>
        <v>982632.43108389876</v>
      </c>
      <c r="V258" s="8" t="s">
        <v>793</v>
      </c>
    </row>
    <row r="259" spans="2:22" s="53" customFormat="1" ht="12" customHeight="1" x14ac:dyDescent="0.2">
      <c r="B259" s="90" t="s">
        <v>171</v>
      </c>
      <c r="D259" s="95" t="s">
        <v>233</v>
      </c>
      <c r="F259" s="53" t="s">
        <v>93</v>
      </c>
      <c r="H259" s="96">
        <f>SUM(J259:O259)</f>
        <v>96152516.069638312</v>
      </c>
      <c r="J259" s="94">
        <f>J253-J242</f>
        <v>1911655.0104076178</v>
      </c>
      <c r="K259" s="94">
        <f>K253-K242</f>
        <v>26586569.630189069</v>
      </c>
      <c r="L259" s="94">
        <f>L253-L242</f>
        <v>29341306.220021062</v>
      </c>
      <c r="M259" s="94">
        <f>M253-M242</f>
        <v>1011651.3089367605</v>
      </c>
      <c r="N259" s="39">
        <f>(N253-N242)+(Q253-Q242)</f>
        <v>36928879.823826678</v>
      </c>
      <c r="O259" s="94">
        <f>O253-O242</f>
        <v>372454.07625712664</v>
      </c>
      <c r="Q259" s="3"/>
      <c r="S259" s="94">
        <f>S253</f>
        <v>26586569.630189069</v>
      </c>
      <c r="T259" s="94">
        <f>T253-T242</f>
        <v>1011651.3089367605</v>
      </c>
      <c r="V259" s="133" t="s">
        <v>330</v>
      </c>
    </row>
    <row r="260" spans="2:22" s="82" customFormat="1" x14ac:dyDescent="0.2">
      <c r="Q260" s="86"/>
      <c r="S260" s="133"/>
      <c r="T260" s="133"/>
      <c r="U260" s="133"/>
    </row>
    <row r="261" spans="2:22" s="82" customFormat="1" x14ac:dyDescent="0.2">
      <c r="S261" s="133"/>
      <c r="T261" s="133"/>
      <c r="U261" s="133"/>
    </row>
    <row r="262" spans="2:22" s="82" customFormat="1" x14ac:dyDescent="0.2">
      <c r="S262" s="133"/>
      <c r="T262" s="133"/>
      <c r="U262" s="133"/>
    </row>
    <row r="263" spans="2:22" s="82" customFormat="1" x14ac:dyDescent="0.2">
      <c r="S263" s="133"/>
      <c r="T263" s="133"/>
      <c r="U263" s="133"/>
    </row>
    <row r="264" spans="2:22" s="82" customFormat="1" x14ac:dyDescent="0.2">
      <c r="S264" s="133"/>
      <c r="T264" s="133"/>
      <c r="U264" s="133"/>
      <c r="V264" s="6"/>
    </row>
    <row r="265" spans="2:22" s="82" customFormat="1" x14ac:dyDescent="0.2">
      <c r="S265" s="133"/>
      <c r="T265" s="133"/>
      <c r="U265" s="133"/>
      <c r="V265" s="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C8D9"/>
  </sheetPr>
  <dimension ref="A2:F26"/>
  <sheetViews>
    <sheetView showGridLines="0" zoomScale="85" zoomScaleNormal="85" workbookViewId="0">
      <pane ySplit="3" topLeftCell="A4" activePane="bottomLeft" state="frozen"/>
      <selection activeCell="O39" sqref="O39"/>
      <selection pane="bottomLeft" activeCell="D17" sqref="D17"/>
    </sheetView>
  </sheetViews>
  <sheetFormatPr defaultRowHeight="12.75" x14ac:dyDescent="0.2"/>
  <cols>
    <col min="1" max="1" width="4.7109375" style="6" customWidth="1"/>
    <col min="2" max="2" width="7.5703125" style="6" customWidth="1"/>
    <col min="3" max="3" width="35.140625" style="6" customWidth="1"/>
    <col min="4" max="5" width="36.28515625" style="6" customWidth="1"/>
    <col min="6" max="6" width="40.7109375" style="6" customWidth="1"/>
    <col min="7" max="7" width="4.5703125" style="6" customWidth="1"/>
    <col min="8" max="16384" width="9.140625" style="6"/>
  </cols>
  <sheetData>
    <row r="2" spans="2:6" s="11" customFormat="1" ht="18" x14ac:dyDescent="0.2">
      <c r="B2" s="11" t="s">
        <v>22</v>
      </c>
    </row>
    <row r="4" spans="2:6" s="12" customFormat="1" x14ac:dyDescent="0.2">
      <c r="B4" s="12" t="s">
        <v>23</v>
      </c>
    </row>
    <row r="6" spans="2:6" x14ac:dyDescent="0.2">
      <c r="B6" s="34" t="s">
        <v>60</v>
      </c>
    </row>
    <row r="7" spans="2:6" x14ac:dyDescent="0.2">
      <c r="B7" s="34" t="s">
        <v>61</v>
      </c>
    </row>
    <row r="9" spans="2:6" ht="15" x14ac:dyDescent="0.2">
      <c r="B9" s="137" t="s">
        <v>49</v>
      </c>
      <c r="C9" s="137" t="s">
        <v>50</v>
      </c>
      <c r="D9" s="137" t="s">
        <v>51</v>
      </c>
      <c r="E9" s="137" t="s">
        <v>59</v>
      </c>
      <c r="F9" s="137" t="s">
        <v>56</v>
      </c>
    </row>
    <row r="10" spans="2:6" x14ac:dyDescent="0.2">
      <c r="B10" s="22"/>
      <c r="C10" s="29" t="s">
        <v>58</v>
      </c>
      <c r="D10" s="29" t="s">
        <v>24</v>
      </c>
      <c r="E10" s="29" t="s">
        <v>62</v>
      </c>
      <c r="F10" s="29" t="s">
        <v>57</v>
      </c>
    </row>
    <row r="11" spans="2:6" x14ac:dyDescent="0.2">
      <c r="B11" s="30">
        <v>1</v>
      </c>
      <c r="C11" s="10" t="s">
        <v>326</v>
      </c>
      <c r="D11" s="10" t="s">
        <v>327</v>
      </c>
      <c r="E11" s="10"/>
      <c r="F11" s="10"/>
    </row>
    <row r="12" spans="2:6" x14ac:dyDescent="0.2">
      <c r="B12" s="10">
        <v>2</v>
      </c>
      <c r="C12" s="10" t="s">
        <v>341</v>
      </c>
      <c r="D12" s="10"/>
      <c r="E12" s="10"/>
      <c r="F12" s="10"/>
    </row>
    <row r="13" spans="2:6" x14ac:dyDescent="0.2">
      <c r="B13" s="10">
        <v>3</v>
      </c>
      <c r="C13" s="10" t="s">
        <v>342</v>
      </c>
      <c r="D13" s="10"/>
      <c r="E13" s="10"/>
      <c r="F13" s="10"/>
    </row>
    <row r="14" spans="2:6" x14ac:dyDescent="0.2">
      <c r="B14" s="10">
        <v>4</v>
      </c>
      <c r="C14" s="10" t="s">
        <v>899</v>
      </c>
      <c r="D14" s="10"/>
      <c r="E14" s="10"/>
      <c r="F14" s="10"/>
    </row>
    <row r="15" spans="2:6" ht="25.5" x14ac:dyDescent="0.2">
      <c r="B15" s="10">
        <v>5</v>
      </c>
      <c r="C15" s="10" t="s">
        <v>357</v>
      </c>
      <c r="D15" s="158" t="s">
        <v>355</v>
      </c>
      <c r="E15" s="10"/>
      <c r="F15" s="158" t="s">
        <v>356</v>
      </c>
    </row>
    <row r="16" spans="2:6" ht="25.5" x14ac:dyDescent="0.2">
      <c r="B16" s="10">
        <v>6</v>
      </c>
      <c r="C16" s="158" t="s">
        <v>868</v>
      </c>
      <c r="D16" s="158" t="s">
        <v>869</v>
      </c>
      <c r="E16" s="10"/>
      <c r="F16" s="10"/>
    </row>
    <row r="17" spans="1:6" ht="26.1" customHeight="1" x14ac:dyDescent="0.2">
      <c r="A17" s="133"/>
      <c r="B17" s="10">
        <v>7</v>
      </c>
      <c r="C17" s="58" t="s">
        <v>906</v>
      </c>
      <c r="D17" s="158" t="s">
        <v>907</v>
      </c>
      <c r="E17" s="10"/>
      <c r="F17" s="10"/>
    </row>
    <row r="18" spans="1:6" x14ac:dyDescent="0.2">
      <c r="A18" s="133"/>
      <c r="B18" s="10">
        <v>8</v>
      </c>
      <c r="C18" s="10"/>
      <c r="D18" s="10"/>
      <c r="E18" s="10"/>
      <c r="F18" s="10"/>
    </row>
    <row r="19" spans="1:6" x14ac:dyDescent="0.2">
      <c r="A19" s="133"/>
      <c r="B19" s="10">
        <v>9</v>
      </c>
      <c r="C19" s="10"/>
      <c r="D19" s="10"/>
      <c r="E19" s="10"/>
      <c r="F19" s="10"/>
    </row>
    <row r="20" spans="1:6" x14ac:dyDescent="0.2">
      <c r="B20" s="10">
        <v>10</v>
      </c>
      <c r="C20" s="10"/>
      <c r="D20" s="10"/>
      <c r="E20" s="10"/>
      <c r="F20" s="10"/>
    </row>
    <row r="23" spans="1:6" s="12" customFormat="1" x14ac:dyDescent="0.2">
      <c r="B23" s="12" t="s">
        <v>47</v>
      </c>
    </row>
    <row r="25" spans="1:6" x14ac:dyDescent="0.2">
      <c r="B25" s="34" t="s">
        <v>45</v>
      </c>
    </row>
    <row r="26" spans="1:6" x14ac:dyDescent="0.2">
      <c r="B26" s="34" t="s">
        <v>46</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2:T132"/>
  <sheetViews>
    <sheetView showGridLines="0" zoomScale="85" zoomScaleNormal="85" workbookViewId="0">
      <pane xSplit="6" ySplit="7" topLeftCell="G8" activePane="bottomRight" state="frozen"/>
      <selection pane="topRight" activeCell="G1" sqref="G1"/>
      <selection pane="bottomLeft" activeCell="A12" sqref="A12"/>
      <selection pane="bottomRight" activeCell="J115" sqref="J115"/>
    </sheetView>
  </sheetViews>
  <sheetFormatPr defaultRowHeight="12.75" x14ac:dyDescent="0.2"/>
  <cols>
    <col min="1" max="1" width="2.7109375" style="55" customWidth="1"/>
    <col min="2" max="2" width="58.85546875" style="6" customWidth="1"/>
    <col min="3" max="3" width="2.7109375" style="55" customWidth="1"/>
    <col min="4" max="4" width="20.28515625" style="6" bestFit="1" customWidth="1"/>
    <col min="5" max="5" width="2.7109375" style="6" customWidth="1"/>
    <col min="6" max="6" width="18.5703125" style="6" customWidth="1"/>
    <col min="7" max="7" width="2.7109375" style="6" customWidth="1"/>
    <col min="8" max="8" width="16.5703125" style="6" bestFit="1" customWidth="1"/>
    <col min="9" max="9" width="2.7109375" style="6" customWidth="1"/>
    <col min="10" max="10" width="12.5703125" style="6" customWidth="1"/>
    <col min="11" max="12" width="13" style="6" bestFit="1" customWidth="1"/>
    <col min="13" max="13" width="12.5703125" style="6" customWidth="1"/>
    <col min="14" max="14" width="13" style="6" bestFit="1" customWidth="1"/>
    <col min="15" max="15" width="12.5703125" style="6" customWidth="1"/>
    <col min="16" max="16" width="2.7109375" style="6" customWidth="1"/>
    <col min="17" max="17" width="13" style="133" bestFit="1" customWidth="1"/>
    <col min="18" max="18" width="13" style="133" customWidth="1"/>
    <col min="19" max="19" width="2.7109375" style="133" customWidth="1"/>
    <col min="20" max="34" width="13.7109375" style="6" customWidth="1"/>
    <col min="35" max="16384" width="9.140625" style="6"/>
  </cols>
  <sheetData>
    <row r="2" spans="1:20" s="23" customFormat="1" ht="18" x14ac:dyDescent="0.2">
      <c r="A2" s="57"/>
      <c r="B2" s="23" t="s">
        <v>270</v>
      </c>
      <c r="C2" s="57"/>
      <c r="Q2" s="126"/>
      <c r="R2" s="126"/>
      <c r="S2" s="126"/>
    </row>
    <row r="4" spans="1:20" x14ac:dyDescent="0.2">
      <c r="B4" s="33" t="s">
        <v>53</v>
      </c>
    </row>
    <row r="5" spans="1:20" ht="41.25" customHeight="1" x14ac:dyDescent="0.2">
      <c r="B5" s="49" t="s">
        <v>387</v>
      </c>
      <c r="F5" s="24"/>
    </row>
    <row r="7" spans="1:20" s="12" customFormat="1" x14ac:dyDescent="0.2">
      <c r="A7" s="56"/>
      <c r="B7" s="12" t="s">
        <v>42</v>
      </c>
      <c r="C7" s="56"/>
      <c r="D7" s="12" t="s">
        <v>154</v>
      </c>
      <c r="F7" s="12" t="s">
        <v>25</v>
      </c>
      <c r="H7" s="12" t="s">
        <v>211</v>
      </c>
      <c r="J7" s="12" t="s">
        <v>119</v>
      </c>
      <c r="K7" s="12" t="s">
        <v>73</v>
      </c>
      <c r="L7" s="12" t="s">
        <v>74</v>
      </c>
      <c r="M7" s="12" t="s">
        <v>75</v>
      </c>
      <c r="N7" s="12" t="s">
        <v>76</v>
      </c>
      <c r="O7" s="12" t="s">
        <v>77</v>
      </c>
      <c r="Q7" s="125" t="s">
        <v>344</v>
      </c>
      <c r="R7" s="125" t="s">
        <v>864</v>
      </c>
      <c r="S7" s="125"/>
    </row>
    <row r="10" spans="1:20" s="12" customFormat="1" x14ac:dyDescent="0.2">
      <c r="A10" s="56"/>
      <c r="B10" s="12" t="s">
        <v>162</v>
      </c>
      <c r="C10" s="56"/>
      <c r="Q10" s="125"/>
      <c r="R10" s="125"/>
      <c r="S10" s="125"/>
    </row>
    <row r="12" spans="1:20" s="125" customFormat="1" x14ac:dyDescent="0.2">
      <c r="B12" s="125" t="s">
        <v>338</v>
      </c>
    </row>
    <row r="13" spans="1:20" s="106" customFormat="1" x14ac:dyDescent="0.2"/>
    <row r="14" spans="1:20" s="53" customFormat="1" x14ac:dyDescent="0.2">
      <c r="A14" s="106"/>
      <c r="B14" s="51" t="s">
        <v>395</v>
      </c>
      <c r="J14" s="107"/>
    </row>
    <row r="15" spans="1:20" s="53" customFormat="1" x14ac:dyDescent="0.2">
      <c r="A15" s="106"/>
      <c r="B15" s="90" t="s">
        <v>240</v>
      </c>
      <c r="D15" s="54" t="s">
        <v>388</v>
      </c>
      <c r="F15" s="53" t="s">
        <v>174</v>
      </c>
      <c r="H15" s="96">
        <f>SUM(J15:O15)</f>
        <v>282537610.01299536</v>
      </c>
      <c r="J15" s="112">
        <f>'Berekening netto-OPEX-TD'!H58</f>
        <v>6176784.590973869</v>
      </c>
      <c r="K15" s="112">
        <f>'Berekening netto-OPEX-TD'!I58</f>
        <v>92200434.009124994</v>
      </c>
      <c r="L15" s="112">
        <f>'Berekening netto-OPEX-TD'!J58</f>
        <v>100693952.63604385</v>
      </c>
      <c r="M15" s="112">
        <f>'Berekening netto-OPEX-TD'!K58</f>
        <v>2600002.6199999996</v>
      </c>
      <c r="N15" s="112">
        <f>'Berekening netto-OPEX-TD'!L58</f>
        <v>75191397.257914767</v>
      </c>
      <c r="O15" s="112">
        <f>'Berekening netto-OPEX-TD'!M58</f>
        <v>5675038.8989379015</v>
      </c>
      <c r="Q15" s="114"/>
      <c r="R15" s="114"/>
      <c r="T15" s="160">
        <v>0</v>
      </c>
    </row>
    <row r="16" spans="1:20" s="53" customFormat="1" x14ac:dyDescent="0.2">
      <c r="A16" s="106"/>
      <c r="B16" s="90" t="s">
        <v>389</v>
      </c>
      <c r="D16" s="91" t="s">
        <v>208</v>
      </c>
      <c r="F16" s="53" t="s">
        <v>174</v>
      </c>
      <c r="H16" s="96">
        <f>SUM(J16:O16)</f>
        <v>500278133.25170583</v>
      </c>
      <c r="I16" s="108"/>
      <c r="J16" s="112">
        <f>'Berekening kapitaalkosten TD'!J58</f>
        <v>8084037.872840588</v>
      </c>
      <c r="K16" s="112">
        <f>'Berekening kapitaalkosten TD'!K58</f>
        <v>148444791.37076974</v>
      </c>
      <c r="L16" s="112">
        <f>'Berekening kapitaalkosten TD'!L58</f>
        <v>172790120.46188441</v>
      </c>
      <c r="M16" s="112">
        <f>'Berekening kapitaalkosten TD'!M58</f>
        <v>12861153.023255788</v>
      </c>
      <c r="N16" s="112">
        <f>'Berekening kapitaalkosten TD'!N58</f>
        <v>145782894.88395038</v>
      </c>
      <c r="O16" s="112">
        <f>'Berekening kapitaalkosten TD'!O58</f>
        <v>12315135.639004884</v>
      </c>
      <c r="P16" s="108"/>
      <c r="Q16" s="112">
        <f>'Berekening kapitaalkosten TD'!S58</f>
        <v>158476563.14015028</v>
      </c>
      <c r="R16" s="112">
        <f>'Berekening kapitaalkosten TD'!T58</f>
        <v>13126864.672760796</v>
      </c>
      <c r="S16" s="110"/>
    </row>
    <row r="17" spans="1:19" s="53" customFormat="1" x14ac:dyDescent="0.2">
      <c r="A17" s="106"/>
    </row>
    <row r="18" spans="1:19" s="125" customFormat="1" x14ac:dyDescent="0.2">
      <c r="B18" s="125" t="s">
        <v>339</v>
      </c>
    </row>
    <row r="19" spans="1:19" s="106" customFormat="1" x14ac:dyDescent="0.2">
      <c r="K19" s="101"/>
      <c r="L19" s="101"/>
      <c r="M19" s="101"/>
      <c r="N19" s="101"/>
      <c r="O19" s="101"/>
    </row>
    <row r="20" spans="1:19" s="53" customFormat="1" x14ac:dyDescent="0.2">
      <c r="A20" s="106"/>
      <c r="B20" s="51" t="s">
        <v>395</v>
      </c>
      <c r="J20" s="107"/>
      <c r="K20" s="107"/>
      <c r="L20" s="107"/>
      <c r="M20" s="107"/>
      <c r="N20" s="107"/>
      <c r="O20" s="107"/>
      <c r="Q20" s="107"/>
      <c r="R20" s="107"/>
    </row>
    <row r="21" spans="1:19" s="53" customFormat="1" x14ac:dyDescent="0.2">
      <c r="A21" s="106"/>
      <c r="B21" s="90" t="s">
        <v>241</v>
      </c>
      <c r="D21" s="54" t="s">
        <v>388</v>
      </c>
      <c r="F21" s="53" t="s">
        <v>176</v>
      </c>
      <c r="H21" s="96">
        <f>SUM(J21:O21)</f>
        <v>257097360.87735882</v>
      </c>
      <c r="J21" s="112">
        <f>'Berekening netto-OPEX-TD'!H106</f>
        <v>6941854.3154678587</v>
      </c>
      <c r="K21" s="112">
        <f>'Berekening netto-OPEX-TD'!I106</f>
        <v>87579860.043338895</v>
      </c>
      <c r="L21" s="112">
        <f>'Berekening netto-OPEX-TD'!J106</f>
        <v>89159817.473472208</v>
      </c>
      <c r="M21" s="112">
        <f>'Berekening netto-OPEX-TD'!K106</f>
        <v>2199962.58</v>
      </c>
      <c r="N21" s="112">
        <f>'Berekening netto-OPEX-TD'!L106</f>
        <v>65999814.033992812</v>
      </c>
      <c r="O21" s="112">
        <f>'Berekening netto-OPEX-TD'!M106</f>
        <v>5216052.4310870357</v>
      </c>
      <c r="Q21" s="114"/>
      <c r="R21" s="114"/>
    </row>
    <row r="22" spans="1:19" s="53" customFormat="1" x14ac:dyDescent="0.2">
      <c r="A22" s="106"/>
      <c r="B22" s="90" t="s">
        <v>390</v>
      </c>
      <c r="D22" s="91" t="s">
        <v>208</v>
      </c>
      <c r="F22" s="53" t="s">
        <v>176</v>
      </c>
      <c r="H22" s="96">
        <f>SUM(J22:O22)</f>
        <v>507952692.94629735</v>
      </c>
      <c r="I22" s="108"/>
      <c r="J22" s="112">
        <f>'Berekening kapitaalkosten TD'!J94</f>
        <v>8075055.8477739617</v>
      </c>
      <c r="K22" s="112">
        <f>'Berekening kapitaalkosten TD'!K94</f>
        <v>152371746.12126285</v>
      </c>
      <c r="L22" s="112">
        <f>'Berekening kapitaalkosten TD'!L94</f>
        <v>175218531.73587322</v>
      </c>
      <c r="M22" s="112">
        <f>'Berekening kapitaalkosten TD'!M94</f>
        <v>12794169.254421353</v>
      </c>
      <c r="N22" s="112">
        <f>'Berekening kapitaalkosten TD'!N94</f>
        <v>147179364.15054569</v>
      </c>
      <c r="O22" s="112">
        <f>'Berekening kapitaalkosten TD'!O94</f>
        <v>12313825.836420223</v>
      </c>
      <c r="P22" s="108"/>
      <c r="Q22" s="112">
        <f>'Berekening kapitaalkosten TD'!S94</f>
        <v>163957287.11700988</v>
      </c>
      <c r="R22" s="112">
        <f>'Berekening kapitaalkosten TD'!T94</f>
        <v>13117533.360657634</v>
      </c>
      <c r="S22" s="110"/>
    </row>
    <row r="23" spans="1:19" s="53" customFormat="1" x14ac:dyDescent="0.2">
      <c r="A23" s="106"/>
      <c r="B23" s="90" t="s">
        <v>390</v>
      </c>
      <c r="D23" s="91" t="s">
        <v>209</v>
      </c>
      <c r="F23" s="53" t="s">
        <v>176</v>
      </c>
      <c r="H23" s="96">
        <f>SUM(J23:O23)</f>
        <v>526478146.54528672</v>
      </c>
      <c r="I23" s="108"/>
      <c r="J23" s="112">
        <f>'Berekening kapitaalkosten TD'!J95</f>
        <v>8353730.6496308427</v>
      </c>
      <c r="K23" s="112">
        <f>'Berekening kapitaalkosten TD'!K95</f>
        <v>158076649.49278802</v>
      </c>
      <c r="L23" s="112">
        <f>'Berekening kapitaalkosten TD'!L95</f>
        <v>181764040.8816821</v>
      </c>
      <c r="M23" s="112">
        <f>'Berekening kapitaalkosten TD'!M95</f>
        <v>13221774.902596837</v>
      </c>
      <c r="N23" s="112">
        <f>'Berekening kapitaalkosten TD'!N95</f>
        <v>152382612.56308061</v>
      </c>
      <c r="O23" s="112">
        <f>'Berekening kapitaalkosten TD'!O95</f>
        <v>12679338.055508319</v>
      </c>
      <c r="P23" s="108"/>
      <c r="Q23" s="112">
        <f>'Berekening kapitaalkosten TD'!S95</f>
        <v>169754856.13584235</v>
      </c>
      <c r="R23" s="112">
        <f>'Berekening kapitaalkosten TD'!T95</f>
        <v>13549278.508905917</v>
      </c>
      <c r="S23" s="110"/>
    </row>
    <row r="24" spans="1:19" s="53" customFormat="1" x14ac:dyDescent="0.2">
      <c r="A24" s="106"/>
    </row>
    <row r="25" spans="1:19" s="125" customFormat="1" x14ac:dyDescent="0.2">
      <c r="B25" s="125" t="s">
        <v>340</v>
      </c>
    </row>
    <row r="26" spans="1:19" s="106" customFormat="1" x14ac:dyDescent="0.2">
      <c r="K26" s="101"/>
      <c r="L26" s="101"/>
      <c r="M26" s="101"/>
      <c r="N26" s="101"/>
      <c r="O26" s="101"/>
    </row>
    <row r="27" spans="1:19" s="53" customFormat="1" x14ac:dyDescent="0.2">
      <c r="A27" s="106"/>
      <c r="B27" s="51" t="s">
        <v>395</v>
      </c>
      <c r="J27" s="107"/>
      <c r="K27" s="107"/>
      <c r="L27" s="107"/>
      <c r="M27" s="107"/>
      <c r="N27" s="107"/>
      <c r="O27" s="107"/>
      <c r="Q27" s="107"/>
      <c r="R27" s="107"/>
    </row>
    <row r="28" spans="1:19" s="53" customFormat="1" x14ac:dyDescent="0.2">
      <c r="A28" s="106"/>
      <c r="B28" s="90" t="s">
        <v>242</v>
      </c>
      <c r="D28" s="54" t="s">
        <v>388</v>
      </c>
      <c r="F28" s="53" t="s">
        <v>178</v>
      </c>
      <c r="H28" s="96">
        <f>SUM(J28:O28)</f>
        <v>260029208.98624751</v>
      </c>
      <c r="J28" s="112">
        <f>'Berekening netto-OPEX-TD'!H154</f>
        <v>7064863.1754109645</v>
      </c>
      <c r="K28" s="112">
        <f>'Berekening netto-OPEX-TD'!I154</f>
        <v>99992789.014593199</v>
      </c>
      <c r="L28" s="112">
        <f>'Berekening netto-OPEX-TD'!J154</f>
        <v>80933587.633506775</v>
      </c>
      <c r="M28" s="112">
        <f>'Berekening netto-OPEX-TD'!K154</f>
        <v>2490556.77</v>
      </c>
      <c r="N28" s="112">
        <f>'Berekening netto-OPEX-TD'!L154</f>
        <v>63716626.830970347</v>
      </c>
      <c r="O28" s="112">
        <f>'Berekening netto-OPEX-TD'!M154</f>
        <v>5830785.5617661998</v>
      </c>
      <c r="Q28" s="114"/>
      <c r="R28" s="114"/>
    </row>
    <row r="29" spans="1:19" s="53" customFormat="1" x14ac:dyDescent="0.2">
      <c r="A29" s="106"/>
      <c r="B29" s="90" t="s">
        <v>391</v>
      </c>
      <c r="D29" s="91" t="s">
        <v>209</v>
      </c>
      <c r="F29" s="53" t="s">
        <v>178</v>
      </c>
      <c r="H29" s="96">
        <f>SUM(J29:O29)</f>
        <v>531250906.71488857</v>
      </c>
      <c r="I29" s="108"/>
      <c r="J29" s="112">
        <f>'Berekening kapitaalkosten TD'!J131</f>
        <v>8292143.7433031108</v>
      </c>
      <c r="K29" s="112">
        <f>'Berekening kapitaalkosten TD'!K131</f>
        <v>161768434.78822938</v>
      </c>
      <c r="L29" s="112">
        <f>'Berekening kapitaalkosten TD'!L131</f>
        <v>183020099.37703043</v>
      </c>
      <c r="M29" s="112">
        <f>'Berekening kapitaalkosten TD'!M131</f>
        <v>12974182.491632698</v>
      </c>
      <c r="N29" s="112">
        <f>'Berekening kapitaalkosten TD'!N131</f>
        <v>152732090.14900213</v>
      </c>
      <c r="O29" s="112">
        <f>'Berekening kapitaalkosten TD'!O131</f>
        <v>12463956.165690865</v>
      </c>
      <c r="P29" s="108"/>
      <c r="Q29" s="112">
        <f>'Berekening kapitaalkosten TD'!S131</f>
        <v>171903878.69908452</v>
      </c>
      <c r="R29" s="112">
        <f>'Berekening kapitaalkosten TD'!T131</f>
        <v>13396868.530015409</v>
      </c>
      <c r="S29" s="110"/>
    </row>
    <row r="30" spans="1:19" s="53" customFormat="1" x14ac:dyDescent="0.2">
      <c r="A30" s="106"/>
      <c r="B30" s="90" t="s">
        <v>391</v>
      </c>
      <c r="D30" s="91" t="s">
        <v>210</v>
      </c>
      <c r="F30" s="53" t="s">
        <v>178</v>
      </c>
      <c r="H30" s="96">
        <f>SUM(J30:O30)</f>
        <v>512722610.26824558</v>
      </c>
      <c r="I30" s="108"/>
      <c r="J30" s="112">
        <f>'Berekening kapitaalkosten TD'!J132</f>
        <v>8021383.0320107751</v>
      </c>
      <c r="K30" s="112">
        <f>'Berekening kapitaalkosten TD'!K132</f>
        <v>155918112.84666714</v>
      </c>
      <c r="L30" s="112">
        <f>'Berekening kapitaalkosten TD'!L132</f>
        <v>176512582.60796082</v>
      </c>
      <c r="M30" s="112">
        <f>'Berekening kapitaalkosten TD'!M132</f>
        <v>12562039.177145572</v>
      </c>
      <c r="N30" s="112">
        <f>'Berekening kapitaalkosten TD'!N132</f>
        <v>147596872.79831836</v>
      </c>
      <c r="O30" s="112">
        <f>'Berekening kapitaalkosten TD'!O132</f>
        <v>12111619.806142952</v>
      </c>
      <c r="P30" s="108"/>
      <c r="Q30" s="112">
        <f>'Berekening kapitaalkosten TD'!S132</f>
        <v>165988272.23387426</v>
      </c>
      <c r="R30" s="112">
        <f>'Berekening kapitaalkosten TD'!T132</f>
        <v>12979862.649811821</v>
      </c>
      <c r="S30" s="110"/>
    </row>
    <row r="31" spans="1:19" s="53" customFormat="1" x14ac:dyDescent="0.2">
      <c r="A31" s="106"/>
    </row>
    <row r="32" spans="1:19" s="125" customFormat="1" x14ac:dyDescent="0.2">
      <c r="B32" s="125" t="s">
        <v>163</v>
      </c>
    </row>
    <row r="33" spans="1:19" s="106" customFormat="1" x14ac:dyDescent="0.2">
      <c r="K33" s="101"/>
      <c r="L33" s="101"/>
      <c r="M33" s="101"/>
      <c r="N33" s="101"/>
      <c r="O33" s="101"/>
    </row>
    <row r="34" spans="1:19" s="106" customFormat="1" x14ac:dyDescent="0.2">
      <c r="B34" s="87" t="s">
        <v>398</v>
      </c>
    </row>
    <row r="35" spans="1:19" s="53" customFormat="1" x14ac:dyDescent="0.2">
      <c r="A35" s="106"/>
      <c r="B35" s="90" t="s">
        <v>164</v>
      </c>
      <c r="D35" s="54" t="s">
        <v>388</v>
      </c>
      <c r="F35" s="53" t="s">
        <v>147</v>
      </c>
      <c r="H35" s="96">
        <f>SUM(J35:O35)</f>
        <v>257688653.65353355</v>
      </c>
      <c r="J35" s="112">
        <f>'Berekening netto-OPEX-TD'!H202</f>
        <v>6758153</v>
      </c>
      <c r="K35" s="112">
        <f>'Berekening netto-OPEX-TD'!I202</f>
        <v>95505435.700098172</v>
      </c>
      <c r="L35" s="112">
        <f>'Berekening netto-OPEX-TD'!J202</f>
        <v>76958427.396647066</v>
      </c>
      <c r="M35" s="112">
        <f>'Berekening netto-OPEX-TD'!K202</f>
        <v>2521152.6185145602</v>
      </c>
      <c r="N35" s="112">
        <f>'Berekening netto-OPEX-TD'!L202</f>
        <v>70298588.815699309</v>
      </c>
      <c r="O35" s="112">
        <f>'Berekening netto-OPEX-TD'!M202</f>
        <v>5646896.12257443</v>
      </c>
      <c r="Q35" s="114"/>
      <c r="R35" s="114"/>
    </row>
    <row r="36" spans="1:19" s="106" customFormat="1" x14ac:dyDescent="0.2"/>
    <row r="37" spans="1:19" s="110" customFormat="1" x14ac:dyDescent="0.2">
      <c r="A37" s="106"/>
      <c r="B37" s="109" t="s">
        <v>397</v>
      </c>
    </row>
    <row r="38" spans="1:19" s="53" customFormat="1" x14ac:dyDescent="0.2">
      <c r="A38" s="106"/>
      <c r="B38" s="90" t="s">
        <v>392</v>
      </c>
      <c r="D38" s="91" t="s">
        <v>243</v>
      </c>
      <c r="F38" s="53" t="s">
        <v>147</v>
      </c>
      <c r="H38" s="96">
        <f>SUM(J38:O38)</f>
        <v>377564491.51204342</v>
      </c>
      <c r="J38" s="112">
        <f>'Berekening kapitaalkosten TD'!J174</f>
        <v>5980782.721283108</v>
      </c>
      <c r="K38" s="112">
        <f>'Berekening kapitaalkosten TD'!K174</f>
        <v>114298308.38214783</v>
      </c>
      <c r="L38" s="112">
        <f>'Berekening kapitaalkosten TD'!L174</f>
        <v>128974995.70487215</v>
      </c>
      <c r="M38" s="112">
        <f>'Berekening kapitaalkosten TD'!M174</f>
        <v>8715036.3046902902</v>
      </c>
      <c r="N38" s="112">
        <f>'Berekening kapitaalkosten TD'!N174</f>
        <v>110181556.62985589</v>
      </c>
      <c r="O38" s="112">
        <f>'Berekening kapitaalkosten TD'!O174</f>
        <v>9413811.7691941038</v>
      </c>
      <c r="Q38" s="112">
        <f>'Berekening kapitaalkosten TD'!S174</f>
        <v>121126472.11604382</v>
      </c>
      <c r="R38" s="112">
        <f>'Berekening kapitaalkosten TD'!T174</f>
        <v>9208903.8400254585</v>
      </c>
    </row>
    <row r="39" spans="1:19" s="53" customFormat="1" x14ac:dyDescent="0.2">
      <c r="A39" s="106"/>
      <c r="B39" s="90" t="s">
        <v>392</v>
      </c>
      <c r="D39" s="91" t="s">
        <v>244</v>
      </c>
      <c r="F39" s="53" t="s">
        <v>147</v>
      </c>
      <c r="H39" s="96">
        <f>SUM(J39:O39)</f>
        <v>390155425.03045368</v>
      </c>
      <c r="J39" s="112">
        <f>'Berekening kapitaalkosten TD'!J175</f>
        <v>6157995.6381635889</v>
      </c>
      <c r="K39" s="112">
        <f>'Berekening kapitaalkosten TD'!K175</f>
        <v>118362169.24406151</v>
      </c>
      <c r="L39" s="112">
        <f>'Berekening kapitaalkosten TD'!L175</f>
        <v>133360140.0526607</v>
      </c>
      <c r="M39" s="112">
        <f>'Berekening kapitaalkosten TD'!M175</f>
        <v>8983506.4586200137</v>
      </c>
      <c r="N39" s="112">
        <f>'Berekening kapitaalkosten TD'!N175</f>
        <v>113647900.28841291</v>
      </c>
      <c r="O39" s="112">
        <f>'Berekening kapitaalkosten TD'!O175</f>
        <v>9643713.3485349603</v>
      </c>
      <c r="Q39" s="112">
        <f>'Berekening kapitaalkosten TD'!S175</f>
        <v>125221336.04053968</v>
      </c>
      <c r="R39" s="112">
        <f>'Berekening kapitaalkosten TD'!T175</f>
        <v>9481068.5905306209</v>
      </c>
    </row>
    <row r="40" spans="1:19" s="53" customFormat="1" x14ac:dyDescent="0.2">
      <c r="A40" s="106"/>
      <c r="B40" s="90"/>
      <c r="D40" s="91"/>
      <c r="H40" s="108"/>
      <c r="I40" s="108"/>
      <c r="P40" s="108"/>
      <c r="S40" s="110"/>
    </row>
    <row r="41" spans="1:19" s="53" customFormat="1" x14ac:dyDescent="0.2">
      <c r="A41" s="106"/>
      <c r="B41" s="51" t="s">
        <v>396</v>
      </c>
    </row>
    <row r="42" spans="1:19" s="53" customFormat="1" x14ac:dyDescent="0.2">
      <c r="A42" s="106"/>
      <c r="B42" s="90" t="s">
        <v>392</v>
      </c>
      <c r="D42" s="91" t="s">
        <v>210</v>
      </c>
      <c r="F42" s="53" t="s">
        <v>147</v>
      </c>
      <c r="H42" s="96">
        <f>SUM(J42:O42)</f>
        <v>525507960.35336465</v>
      </c>
      <c r="I42" s="108"/>
      <c r="J42" s="112">
        <f>'Berekening kapitaalkosten TD'!J171</f>
        <v>8063034.4946287656</v>
      </c>
      <c r="K42" s="112">
        <f>'Berekening kapitaalkosten TD'!K171</f>
        <v>162048673.50963363</v>
      </c>
      <c r="L42" s="112">
        <f>'Berekening kapitaalkosten TD'!L171</f>
        <v>180500441.7913878</v>
      </c>
      <c r="M42" s="112">
        <f>'Berekening kapitaalkosten TD'!M171</f>
        <v>11869560.613364521</v>
      </c>
      <c r="N42" s="112">
        <f>'Berekening kapitaalkosten TD'!N171</f>
        <v>150911094.61790079</v>
      </c>
      <c r="O42" s="112">
        <f>'Berekening kapitaalkosten TD'!O171</f>
        <v>12115155.326449171</v>
      </c>
      <c r="P42" s="108"/>
      <c r="Q42" s="112">
        <f>'Berekening kapitaalkosten TD'!S171</f>
        <v>169241123.22887009</v>
      </c>
      <c r="R42" s="112">
        <f>'Berekening kapitaalkosten TD'!T171</f>
        <v>12406839.658461116</v>
      </c>
      <c r="S42" s="110"/>
    </row>
    <row r="43" spans="1:19" s="53" customFormat="1" x14ac:dyDescent="0.2">
      <c r="A43" s="106"/>
      <c r="B43" s="53" t="s">
        <v>245</v>
      </c>
      <c r="D43" s="91" t="s">
        <v>212</v>
      </c>
      <c r="F43" s="53" t="s">
        <v>147</v>
      </c>
      <c r="H43" s="96">
        <f>SUM(J43:O43)</f>
        <v>506621560.07574916</v>
      </c>
      <c r="I43" s="108"/>
      <c r="J43" s="112">
        <f>'Berekening kapitaalkosten TD'!J172</f>
        <v>7797215.1193080433</v>
      </c>
      <c r="K43" s="112">
        <f>'Berekening kapitaalkosten TD'!K172</f>
        <v>155952882.21676308</v>
      </c>
      <c r="L43" s="112">
        <f>'Berekening kapitaalkosten TD'!L172</f>
        <v>173922725.26970494</v>
      </c>
      <c r="M43" s="112">
        <f>'Berekening kapitaalkosten TD'!M172</f>
        <v>11466855.382469939</v>
      </c>
      <c r="N43" s="112">
        <f>'Berekening kapitaalkosten TD'!N172</f>
        <v>145711579.13006529</v>
      </c>
      <c r="O43" s="112">
        <f>'Berekening kapitaalkosten TD'!O172</f>
        <v>11770302.957437884</v>
      </c>
      <c r="P43" s="108"/>
      <c r="Q43" s="112">
        <f>'Berekening kapitaalkosten TD'!S172</f>
        <v>163098827.34212631</v>
      </c>
      <c r="R43" s="112">
        <f>'Berekening kapitaalkosten TD'!T172</f>
        <v>11998592.532703374</v>
      </c>
      <c r="S43" s="110"/>
    </row>
    <row r="44" spans="1:19" s="53" customFormat="1" x14ac:dyDescent="0.2"/>
    <row r="45" spans="1:19" s="125" customFormat="1" x14ac:dyDescent="0.2">
      <c r="B45" s="125" t="s">
        <v>166</v>
      </c>
    </row>
    <row r="46" spans="1:19" s="106" customFormat="1" x14ac:dyDescent="0.2">
      <c r="K46" s="101"/>
      <c r="L46" s="101"/>
      <c r="M46" s="101"/>
      <c r="N46" s="101"/>
      <c r="O46" s="101"/>
    </row>
    <row r="47" spans="1:19" s="106" customFormat="1" x14ac:dyDescent="0.2">
      <c r="B47" s="87" t="s">
        <v>398</v>
      </c>
    </row>
    <row r="48" spans="1:19" s="53" customFormat="1" x14ac:dyDescent="0.2">
      <c r="A48" s="106"/>
      <c r="B48" s="90" t="s">
        <v>167</v>
      </c>
      <c r="D48" s="54" t="s">
        <v>388</v>
      </c>
      <c r="F48" s="53" t="s">
        <v>92</v>
      </c>
      <c r="H48" s="96">
        <f>SUM(J48:O48)</f>
        <v>267983186.59538919</v>
      </c>
      <c r="J48" s="112">
        <f>'Berekening netto-OPEX-TD'!H256</f>
        <v>6985264</v>
      </c>
      <c r="K48" s="112">
        <f>'Berekening netto-OPEX-TD'!I256</f>
        <v>101694716.57557337</v>
      </c>
      <c r="L48" s="112">
        <f>'Berekening netto-OPEX-TD'!J256</f>
        <v>76229768.175603509</v>
      </c>
      <c r="M48" s="112">
        <f>'Berekening netto-OPEX-TD'!K256</f>
        <v>2544685.8400000003</v>
      </c>
      <c r="N48" s="112">
        <f>'Berekening netto-OPEX-TD'!L256</f>
        <v>75323852.599226594</v>
      </c>
      <c r="O48" s="112">
        <f>'Berekening netto-OPEX-TD'!M256</f>
        <v>5204899.4049857026</v>
      </c>
      <c r="Q48" s="114"/>
      <c r="R48" s="114"/>
    </row>
    <row r="49" spans="1:19" s="53" customFormat="1" x14ac:dyDescent="0.2">
      <c r="A49" s="106"/>
      <c r="B49" s="90" t="s">
        <v>893</v>
      </c>
      <c r="D49" s="54"/>
      <c r="F49" s="53" t="s">
        <v>92</v>
      </c>
      <c r="H49" s="96">
        <f>SUM(J49:O49)</f>
        <v>324659.82</v>
      </c>
      <c r="J49" s="112">
        <f>'Berekening netto-OPEX-TD'!H257</f>
        <v>67838.039999999994</v>
      </c>
      <c r="K49" s="112">
        <f>'Berekening netto-OPEX-TD'!I257</f>
        <v>0</v>
      </c>
      <c r="L49" s="112">
        <f>'Berekening netto-OPEX-TD'!J257</f>
        <v>256821.78</v>
      </c>
      <c r="M49" s="112">
        <f>'Berekening netto-OPEX-TD'!K257</f>
        <v>0</v>
      </c>
      <c r="N49" s="112">
        <f>'Berekening netto-OPEX-TD'!L257</f>
        <v>0</v>
      </c>
      <c r="O49" s="112">
        <f>'Berekening netto-OPEX-TD'!M257</f>
        <v>0</v>
      </c>
      <c r="Q49" s="114"/>
      <c r="R49" s="114"/>
    </row>
    <row r="50" spans="1:19" s="106" customFormat="1" x14ac:dyDescent="0.2"/>
    <row r="51" spans="1:19" s="110" customFormat="1" x14ac:dyDescent="0.2">
      <c r="A51" s="106"/>
      <c r="B51" s="109" t="s">
        <v>397</v>
      </c>
    </row>
    <row r="52" spans="1:19" s="53" customFormat="1" x14ac:dyDescent="0.2">
      <c r="A52" s="106"/>
      <c r="B52" s="90" t="s">
        <v>393</v>
      </c>
      <c r="D52" s="91" t="s">
        <v>243</v>
      </c>
      <c r="F52" s="53" t="s">
        <v>92</v>
      </c>
      <c r="H52" s="96">
        <f>SUM(J52:O52)</f>
        <v>392205182.15980887</v>
      </c>
      <c r="J52" s="112">
        <f>'Berekening kapitaalkosten TD'!J217</f>
        <v>6091460.8548003556</v>
      </c>
      <c r="K52" s="112">
        <f>'Berekening kapitaalkosten TD'!K217</f>
        <v>119648905.03027107</v>
      </c>
      <c r="L52" s="112">
        <f>'Berekening kapitaalkosten TD'!L217</f>
        <v>132900880.04204233</v>
      </c>
      <c r="M52" s="112">
        <f>'Berekening kapitaalkosten TD'!M217</f>
        <v>9438853.9398499448</v>
      </c>
      <c r="N52" s="112">
        <f>'Berekening kapitaalkosten TD'!N217</f>
        <v>114559043.45184913</v>
      </c>
      <c r="O52" s="112">
        <f>'Berekening kapitaalkosten TD'!O217</f>
        <v>9566038.8409960121</v>
      </c>
      <c r="Q52" s="112">
        <f>'Berekening kapitaalkosten TD'!S217</f>
        <v>125201504.61420548</v>
      </c>
      <c r="R52" s="112">
        <f>'Berekening kapitaalkosten TD'!T217</f>
        <v>9990376.5050572231</v>
      </c>
    </row>
    <row r="53" spans="1:19" s="53" customFormat="1" x14ac:dyDescent="0.2">
      <c r="A53" s="106"/>
      <c r="B53" s="90" t="s">
        <v>393</v>
      </c>
      <c r="D53" s="91" t="s">
        <v>244</v>
      </c>
      <c r="F53" s="53" t="s">
        <v>92</v>
      </c>
      <c r="H53" s="96">
        <f>SUM(J53:O53)</f>
        <v>405102078.12612069</v>
      </c>
      <c r="J53" s="112">
        <f>'Berekening kapitaalkosten TD'!J218</f>
        <v>6265779.691448749</v>
      </c>
      <c r="K53" s="112">
        <f>'Berekening kapitaalkosten TD'!K218</f>
        <v>123900072.4871698</v>
      </c>
      <c r="L53" s="112">
        <f>'Berekening kapitaalkosten TD'!L218</f>
        <v>137318608.12038994</v>
      </c>
      <c r="M53" s="112">
        <f>'Berekening kapitaalkosten TD'!M218</f>
        <v>9702167.6703713555</v>
      </c>
      <c r="N53" s="112">
        <f>'Berekening kapitaalkosten TD'!N218</f>
        <v>118120281.83544946</v>
      </c>
      <c r="O53" s="112">
        <f>'Berekening kapitaalkosten TD'!O218</f>
        <v>9795168.3212913647</v>
      </c>
      <c r="Q53" s="112">
        <f>'Berekening kapitaalkosten TD'!S218</f>
        <v>129473576.37194706</v>
      </c>
      <c r="R53" s="112">
        <f>'Berekening kapitaalkosten TD'!T218</f>
        <v>10257726.224828999</v>
      </c>
    </row>
    <row r="54" spans="1:19" s="53" customFormat="1" x14ac:dyDescent="0.2">
      <c r="A54" s="106"/>
      <c r="B54" s="90"/>
      <c r="D54" s="91"/>
      <c r="H54" s="108"/>
      <c r="I54" s="108"/>
      <c r="P54" s="108"/>
      <c r="S54" s="110"/>
    </row>
    <row r="55" spans="1:19" s="53" customFormat="1" x14ac:dyDescent="0.2">
      <c r="A55" s="106"/>
      <c r="B55" s="51" t="s">
        <v>396</v>
      </c>
    </row>
    <row r="56" spans="1:19" s="53" customFormat="1" x14ac:dyDescent="0.2">
      <c r="A56" s="106"/>
      <c r="B56" s="90" t="s">
        <v>393</v>
      </c>
      <c r="D56" s="91" t="s">
        <v>212</v>
      </c>
      <c r="F56" s="53" t="s">
        <v>92</v>
      </c>
      <c r="H56" s="96">
        <f>SUM(J56:O56)</f>
        <v>524398365.81450504</v>
      </c>
      <c r="I56" s="108"/>
      <c r="J56" s="112">
        <f>'Berekening kapitaalkosten TD'!J214</f>
        <v>7878228.9304463891</v>
      </c>
      <c r="K56" s="112">
        <f>'Berekening kapitaalkosten TD'!K214</f>
        <v>163223371.46348315</v>
      </c>
      <c r="L56" s="112">
        <f>'Berekening kapitaalkosten TD'!L214</f>
        <v>178182592.84510538</v>
      </c>
      <c r="M56" s="112">
        <f>'Berekening kapitaalkosten TD'!M214</f>
        <v>12137819.677694397</v>
      </c>
      <c r="N56" s="112">
        <f>'Berekening kapitaalkosten TD'!N214</f>
        <v>151061736.88375238</v>
      </c>
      <c r="O56" s="112">
        <f>'Berekening kapitaalkosten TD'!O214</f>
        <v>11914616.014023378</v>
      </c>
      <c r="P56" s="108"/>
      <c r="Q56" s="112">
        <f>'Berekening kapitaalkosten TD'!S214</f>
        <v>168990240.13105682</v>
      </c>
      <c r="R56" s="112">
        <f>'Berekening kapitaalkosten TD'!T214</f>
        <v>12730711.132717932</v>
      </c>
      <c r="S56" s="110"/>
    </row>
    <row r="57" spans="1:19" s="53" customFormat="1" x14ac:dyDescent="0.2">
      <c r="A57" s="106"/>
      <c r="B57" s="53" t="s">
        <v>246</v>
      </c>
      <c r="D57" s="91" t="s">
        <v>213</v>
      </c>
      <c r="F57" s="53" t="s">
        <v>92</v>
      </c>
      <c r="H57" s="96">
        <f>SUM(J57:O57)</f>
        <v>505053021.86503738</v>
      </c>
      <c r="I57" s="108"/>
      <c r="J57" s="112">
        <f>'Berekening kapitaalkosten TD'!J215</f>
        <v>7616750.6754737981</v>
      </c>
      <c r="K57" s="112">
        <f>'Berekening kapitaalkosten TD'!K215</f>
        <v>156846620.27813506</v>
      </c>
      <c r="L57" s="112">
        <f>'Berekening kapitaalkosten TD'!L215</f>
        <v>171556000.72758394</v>
      </c>
      <c r="M57" s="112">
        <f>'Berekening kapitaalkosten TD'!M215</f>
        <v>11742849.081912283</v>
      </c>
      <c r="N57" s="112">
        <f>'Berekening kapitaalkosten TD'!N215</f>
        <v>145719879.3083519</v>
      </c>
      <c r="O57" s="112">
        <f>'Berekening kapitaalkosten TD'!O215</f>
        <v>11570921.79358035</v>
      </c>
      <c r="P57" s="108"/>
      <c r="Q57" s="112">
        <f>'Berekening kapitaalkosten TD'!S215</f>
        <v>162582132.49444443</v>
      </c>
      <c r="R57" s="112">
        <f>'Berekening kapitaalkosten TD'!T215</f>
        <v>12329686.553060267</v>
      </c>
      <c r="S57" s="110"/>
    </row>
    <row r="58" spans="1:19" s="53" customFormat="1" x14ac:dyDescent="0.2"/>
    <row r="59" spans="1:19" s="125" customFormat="1" x14ac:dyDescent="0.2">
      <c r="B59" s="125" t="s">
        <v>169</v>
      </c>
    </row>
    <row r="60" spans="1:19" s="106" customFormat="1" x14ac:dyDescent="0.2">
      <c r="K60" s="101"/>
      <c r="L60" s="101"/>
      <c r="M60" s="101"/>
      <c r="N60" s="101"/>
      <c r="O60" s="101"/>
    </row>
    <row r="61" spans="1:19" s="106" customFormat="1" x14ac:dyDescent="0.2">
      <c r="B61" s="87" t="s">
        <v>398</v>
      </c>
    </row>
    <row r="62" spans="1:19" s="53" customFormat="1" x14ac:dyDescent="0.2">
      <c r="A62" s="106"/>
      <c r="B62" s="90" t="s">
        <v>170</v>
      </c>
      <c r="D62" s="54" t="s">
        <v>388</v>
      </c>
      <c r="F62" s="53" t="s">
        <v>93</v>
      </c>
      <c r="H62" s="96">
        <f>SUM(J62:O62)</f>
        <v>292078192.98913848</v>
      </c>
      <c r="J62" s="112">
        <f>'Berekening netto-OPEX-TD'!H311</f>
        <v>7525527.46</v>
      </c>
      <c r="K62" s="112">
        <f>'Berekening netto-OPEX-TD'!I311</f>
        <v>121097628.68580702</v>
      </c>
      <c r="L62" s="112">
        <f>'Berekening netto-OPEX-TD'!J311</f>
        <v>76942076.716958866</v>
      </c>
      <c r="M62" s="112">
        <f>'Berekening netto-OPEX-TD'!K311</f>
        <v>2833672.8800000004</v>
      </c>
      <c r="N62" s="112">
        <f>'Berekening netto-OPEX-TD'!L311</f>
        <v>77954482.163886607</v>
      </c>
      <c r="O62" s="112">
        <f>'Berekening netto-OPEX-TD'!M311</f>
        <v>5724805.08248604</v>
      </c>
      <c r="Q62" s="114"/>
      <c r="R62" s="114"/>
    </row>
    <row r="63" spans="1:19" s="53" customFormat="1" x14ac:dyDescent="0.2">
      <c r="A63" s="106"/>
      <c r="B63" s="90" t="s">
        <v>892</v>
      </c>
      <c r="D63" s="54"/>
      <c r="F63" s="53" t="s">
        <v>93</v>
      </c>
      <c r="H63" s="96">
        <f>SUM(J63:O63)</f>
        <v>620603.32999999996</v>
      </c>
      <c r="J63" s="112">
        <f>'Berekening netto-OPEX-TD'!H312</f>
        <v>31952.7</v>
      </c>
      <c r="K63" s="112">
        <f>'Berekening netto-OPEX-TD'!I312</f>
        <v>0</v>
      </c>
      <c r="L63" s="112">
        <f>'Berekening netto-OPEX-TD'!J312</f>
        <v>588650.63</v>
      </c>
      <c r="M63" s="112">
        <f>'Berekening netto-OPEX-TD'!K312</f>
        <v>0</v>
      </c>
      <c r="N63" s="112">
        <f>'Berekening netto-OPEX-TD'!L312</f>
        <v>0</v>
      </c>
      <c r="O63" s="112">
        <f>'Berekening netto-OPEX-TD'!M312</f>
        <v>0</v>
      </c>
      <c r="Q63" s="114"/>
      <c r="R63" s="114"/>
    </row>
    <row r="64" spans="1:19" s="106" customFormat="1" x14ac:dyDescent="0.2"/>
    <row r="65" spans="1:19" s="110" customFormat="1" x14ac:dyDescent="0.2">
      <c r="A65" s="106"/>
      <c r="B65" s="109" t="s">
        <v>397</v>
      </c>
    </row>
    <row r="66" spans="1:19" s="53" customFormat="1" x14ac:dyDescent="0.2">
      <c r="A66" s="106"/>
      <c r="B66" s="90" t="s">
        <v>394</v>
      </c>
      <c r="D66" s="91" t="s">
        <v>243</v>
      </c>
      <c r="F66" s="53" t="s">
        <v>93</v>
      </c>
      <c r="H66" s="96">
        <f>SUM(J66:O66)</f>
        <v>408654413.31279683</v>
      </c>
      <c r="J66" s="112">
        <f>'Berekening kapitaalkosten TD'!J258</f>
        <v>6233245.9329605512</v>
      </c>
      <c r="K66" s="112">
        <f>'Berekening kapitaalkosten TD'!K258</f>
        <v>126131076.89215556</v>
      </c>
      <c r="L66" s="112">
        <f>'Berekening kapitaalkosten TD'!L258</f>
        <v>137725982.73308158</v>
      </c>
      <c r="M66" s="112">
        <f>'Berekening kapitaalkosten TD'!M258</f>
        <v>9670764.5167159047</v>
      </c>
      <c r="N66" s="112">
        <f>'Berekening kapitaalkosten TD'!N258</f>
        <v>119184054.00413287</v>
      </c>
      <c r="O66" s="112">
        <f>'Berekening kapitaalkosten TD'!O258</f>
        <v>9709289.2337503992</v>
      </c>
      <c r="Q66" s="112">
        <f>'Berekening kapitaalkosten TD'!S258</f>
        <v>130281135.97233859</v>
      </c>
      <c r="R66" s="112">
        <f>'Berekening kapitaalkosten TD'!T258</f>
        <v>10195697.134995164</v>
      </c>
    </row>
    <row r="67" spans="1:19" s="53" customFormat="1" x14ac:dyDescent="0.2">
      <c r="A67" s="106"/>
      <c r="B67" s="90" t="s">
        <v>394</v>
      </c>
      <c r="D67" s="91" t="s">
        <v>244</v>
      </c>
      <c r="F67" s="53" t="s">
        <v>93</v>
      </c>
      <c r="H67" s="96">
        <f>SUM(J67:O67)</f>
        <v>421871301.3662008</v>
      </c>
      <c r="J67" s="112">
        <f>'Berekening kapitaalkosten TD'!J259</f>
        <v>6405105.5079438956</v>
      </c>
      <c r="K67" s="112">
        <f>'Berekening kapitaalkosten TD'!K259</f>
        <v>130585612.29125953</v>
      </c>
      <c r="L67" s="112">
        <f>'Berekening kapitaalkosten TD'!L259</f>
        <v>142211151.86130756</v>
      </c>
      <c r="M67" s="112">
        <f>'Berekening kapitaalkosten TD'!M259</f>
        <v>9931951.5587124228</v>
      </c>
      <c r="N67" s="112">
        <f>'Berekening kapitaalkosten TD'!N259</f>
        <v>122803796.9366657</v>
      </c>
      <c r="O67" s="112">
        <f>'Berekening kapitaalkosten TD'!O259</f>
        <v>9933683.2103116624</v>
      </c>
      <c r="Q67" s="112">
        <f>'Berekening kapitaalkosten TD'!S259</f>
        <v>134749088.9737885</v>
      </c>
      <c r="R67" s="112">
        <f>'Berekening kapitaalkosten TD'!T259</f>
        <v>10460036.905082038</v>
      </c>
    </row>
    <row r="68" spans="1:19" s="53" customFormat="1" x14ac:dyDescent="0.2">
      <c r="A68" s="106"/>
      <c r="B68" s="90"/>
      <c r="D68" s="91"/>
      <c r="H68" s="108"/>
      <c r="I68" s="108"/>
      <c r="P68" s="108"/>
      <c r="S68" s="110"/>
    </row>
    <row r="69" spans="1:19" s="53" customFormat="1" x14ac:dyDescent="0.2">
      <c r="A69" s="106"/>
      <c r="B69" s="51" t="s">
        <v>396</v>
      </c>
    </row>
    <row r="70" spans="1:19" s="53" customFormat="1" x14ac:dyDescent="0.2">
      <c r="A70" s="106"/>
      <c r="B70" s="90" t="s">
        <v>394</v>
      </c>
      <c r="D70" s="91" t="s">
        <v>213</v>
      </c>
      <c r="F70" s="53" t="s">
        <v>93</v>
      </c>
      <c r="H70" s="96">
        <f>SUM(J70:O70)</f>
        <v>524302183.78008103</v>
      </c>
      <c r="I70" s="108"/>
      <c r="J70" s="112">
        <f>'Berekening kapitaalkosten TD'!J256</f>
        <v>7737017.2140648114</v>
      </c>
      <c r="K70" s="112">
        <f>'Berekening kapitaalkosten TD'!K256</f>
        <v>165108261.63431513</v>
      </c>
      <c r="L70" s="112">
        <f>'Berekening kapitaalkosten TD'!L256</f>
        <v>176971212.60505921</v>
      </c>
      <c r="M70" s="112">
        <f>'Berekening kapitaalkosten TD'!M256</f>
        <v>11956151.134185441</v>
      </c>
      <c r="N70" s="112">
        <f>'Berekening kapitaalkosten TD'!N256</f>
        <v>150856804.66379505</v>
      </c>
      <c r="O70" s="112">
        <f>'Berekening kapitaalkosten TD'!O256</f>
        <v>11672736.528661452</v>
      </c>
      <c r="P70" s="108"/>
      <c r="Q70" s="112">
        <f>'Berekening kapitaalkosten TD'!S256</f>
        <v>169375724.73502541</v>
      </c>
      <c r="R70" s="112">
        <f>'Berekening kapitaalkosten TD'!T256</f>
        <v>12508670.123255301</v>
      </c>
      <c r="S70" s="110"/>
    </row>
    <row r="71" spans="1:19" s="52" customFormat="1" x14ac:dyDescent="0.2">
      <c r="A71" s="55"/>
      <c r="C71" s="55"/>
      <c r="Q71" s="133"/>
      <c r="R71" s="133"/>
      <c r="S71" s="133"/>
    </row>
    <row r="72" spans="1:19" s="12" customFormat="1" x14ac:dyDescent="0.2">
      <c r="A72" s="56"/>
      <c r="B72" s="12" t="s">
        <v>172</v>
      </c>
      <c r="C72" s="56"/>
      <c r="Q72" s="125"/>
      <c r="R72" s="125"/>
      <c r="S72" s="125"/>
    </row>
    <row r="74" spans="1:19" s="125" customFormat="1" x14ac:dyDescent="0.2">
      <c r="B74" s="125" t="s">
        <v>338</v>
      </c>
    </row>
    <row r="75" spans="1:19" s="106" customFormat="1" x14ac:dyDescent="0.2"/>
    <row r="76" spans="1:19" s="53" customFormat="1" x14ac:dyDescent="0.2">
      <c r="A76" s="106"/>
      <c r="B76" s="51" t="s">
        <v>395</v>
      </c>
      <c r="J76" s="107"/>
    </row>
    <row r="77" spans="1:19" s="53" customFormat="1" x14ac:dyDescent="0.2">
      <c r="A77" s="106"/>
      <c r="B77" s="90" t="s">
        <v>240</v>
      </c>
      <c r="D77" s="54" t="s">
        <v>388</v>
      </c>
      <c r="F77" s="53" t="s">
        <v>174</v>
      </c>
      <c r="H77" s="96">
        <f>SUM(J77:O77)</f>
        <v>87159955.278369233</v>
      </c>
      <c r="J77" s="112">
        <f>'Berekening netto-OPEX-AD'!H57</f>
        <v>1263658.9734415459</v>
      </c>
      <c r="K77" s="112">
        <f>'Berekening netto-OPEX-AD'!I57</f>
        <v>18305855.826902691</v>
      </c>
      <c r="L77" s="112">
        <f>'Berekening netto-OPEX-AD'!J57</f>
        <v>44695823.4841929</v>
      </c>
      <c r="M77" s="112">
        <f>'Berekening netto-OPEX-AD'!K57</f>
        <v>830451.15000000014</v>
      </c>
      <c r="N77" s="112">
        <f>'Berekening netto-OPEX-AD'!L57</f>
        <v>21193646.576103337</v>
      </c>
      <c r="O77" s="112">
        <f>'Berekening netto-OPEX-AD'!M57</f>
        <v>870519.26772876526</v>
      </c>
      <c r="Q77" s="114"/>
      <c r="R77" s="114"/>
    </row>
    <row r="78" spans="1:19" s="53" customFormat="1" x14ac:dyDescent="0.2">
      <c r="A78" s="106"/>
      <c r="B78" s="90" t="s">
        <v>389</v>
      </c>
      <c r="D78" s="91" t="s">
        <v>208</v>
      </c>
      <c r="F78" s="53" t="s">
        <v>174</v>
      </c>
      <c r="H78" s="96">
        <f>SUM(J78:O78)</f>
        <v>99660699.417225838</v>
      </c>
      <c r="I78" s="108"/>
      <c r="J78" s="112">
        <f>'Berekening kapitaalkosten AD'!J58</f>
        <v>1938362.5647298521</v>
      </c>
      <c r="K78" s="112">
        <f>'Berekening kapitaalkosten AD'!K58</f>
        <v>25310348.52487212</v>
      </c>
      <c r="L78" s="112">
        <f>'Berekening kapitaalkosten AD'!L58</f>
        <v>30203401.333362792</v>
      </c>
      <c r="M78" s="112">
        <f>'Berekening kapitaalkosten AD'!M58</f>
        <v>1146386.2175000249</v>
      </c>
      <c r="N78" s="112">
        <f>'Berekening kapitaalkosten AD'!N58</f>
        <v>40785662.360332221</v>
      </c>
      <c r="O78" s="112">
        <f>'Berekening kapitaalkosten AD'!O58</f>
        <v>276538.41642883548</v>
      </c>
      <c r="P78" s="108"/>
      <c r="Q78" s="112">
        <f>'Berekening kapitaalkosten AD'!S58</f>
        <v>25310348.52487212</v>
      </c>
      <c r="R78" s="112">
        <f>'Berekening kapitaalkosten AD'!T58</f>
        <v>1146386.2175000249</v>
      </c>
      <c r="S78" s="110"/>
    </row>
    <row r="79" spans="1:19" s="53" customFormat="1" x14ac:dyDescent="0.2">
      <c r="A79" s="106"/>
    </row>
    <row r="80" spans="1:19" s="125" customFormat="1" x14ac:dyDescent="0.2">
      <c r="B80" s="125" t="s">
        <v>339</v>
      </c>
    </row>
    <row r="81" spans="1:19" s="106" customFormat="1" x14ac:dyDescent="0.2">
      <c r="K81" s="101"/>
      <c r="L81" s="101"/>
      <c r="M81" s="101"/>
      <c r="N81" s="101"/>
      <c r="O81" s="101"/>
    </row>
    <row r="82" spans="1:19" s="53" customFormat="1" x14ac:dyDescent="0.2">
      <c r="A82" s="106"/>
      <c r="B82" s="51" t="s">
        <v>395</v>
      </c>
      <c r="J82" s="107"/>
      <c r="K82" s="107"/>
      <c r="L82" s="107"/>
      <c r="M82" s="107"/>
      <c r="N82" s="107"/>
      <c r="O82" s="107"/>
      <c r="Q82" s="107"/>
      <c r="R82" s="107"/>
    </row>
    <row r="83" spans="1:19" s="53" customFormat="1" x14ac:dyDescent="0.2">
      <c r="A83" s="106"/>
      <c r="B83" s="90" t="s">
        <v>241</v>
      </c>
      <c r="D83" s="54" t="s">
        <v>388</v>
      </c>
      <c r="F83" s="53" t="s">
        <v>176</v>
      </c>
      <c r="H83" s="96">
        <f>SUM(J83:O83)</f>
        <v>92511800.358009115</v>
      </c>
      <c r="J83" s="112">
        <f>'Berekening netto-OPEX-AD'!H104</f>
        <v>2009421.4727545243</v>
      </c>
      <c r="K83" s="112">
        <f>'Berekening netto-OPEX-AD'!I104</f>
        <v>18886354.908453114</v>
      </c>
      <c r="L83" s="112">
        <f>'Berekening netto-OPEX-AD'!J104</f>
        <v>42301471.552886836</v>
      </c>
      <c r="M83" s="112">
        <f>'Berekening netto-OPEX-AD'!K104</f>
        <v>859500.21</v>
      </c>
      <c r="N83" s="112">
        <f>'Berekening netto-OPEX-AD'!L104</f>
        <v>27204113.63537591</v>
      </c>
      <c r="O83" s="112">
        <f>'Berekening netto-OPEX-AD'!M104</f>
        <v>1250938.5785387307</v>
      </c>
      <c r="Q83" s="114"/>
      <c r="R83" s="114"/>
    </row>
    <row r="84" spans="1:19" s="53" customFormat="1" x14ac:dyDescent="0.2">
      <c r="A84" s="106"/>
      <c r="B84" s="90" t="s">
        <v>390</v>
      </c>
      <c r="D84" s="91" t="s">
        <v>208</v>
      </c>
      <c r="F84" s="53" t="s">
        <v>176</v>
      </c>
      <c r="H84" s="96">
        <f>SUM(J84:O84)</f>
        <v>104942186.99352141</v>
      </c>
      <c r="I84" s="108"/>
      <c r="J84" s="112">
        <f>'Berekening kapitaalkosten AD'!J94</f>
        <v>2068305.3771877543</v>
      </c>
      <c r="K84" s="112">
        <f>'Berekening kapitaalkosten AD'!K94</f>
        <v>27103120.018821366</v>
      </c>
      <c r="L84" s="112">
        <f>'Berekening kapitaalkosten AD'!L94</f>
        <v>32044275.14535892</v>
      </c>
      <c r="M84" s="112">
        <f>'Berekening kapitaalkosten AD'!M94</f>
        <v>1172078.7629885573</v>
      </c>
      <c r="N84" s="112">
        <f>'Berekening kapitaalkosten AD'!N94</f>
        <v>42246661.634500489</v>
      </c>
      <c r="O84" s="112">
        <f>'Berekening kapitaalkosten AD'!O94</f>
        <v>307746.05466433254</v>
      </c>
      <c r="P84" s="108"/>
      <c r="Q84" s="112">
        <f>'Berekening kapitaalkosten AD'!S94</f>
        <v>27103120.018821366</v>
      </c>
      <c r="R84" s="112">
        <f>'Berekening kapitaalkosten AD'!T94</f>
        <v>1172078.7629885573</v>
      </c>
      <c r="S84" s="110"/>
    </row>
    <row r="85" spans="1:19" s="53" customFormat="1" x14ac:dyDescent="0.2">
      <c r="A85" s="106"/>
      <c r="B85" s="90" t="s">
        <v>390</v>
      </c>
      <c r="D85" s="91" t="s">
        <v>209</v>
      </c>
      <c r="F85" s="53" t="s">
        <v>176</v>
      </c>
      <c r="H85" s="96">
        <f>SUM(J85:O85)</f>
        <v>109008341.01833449</v>
      </c>
      <c r="I85" s="108"/>
      <c r="J85" s="112">
        <f>'Berekening kapitaalkosten AD'!J95</f>
        <v>2150393.7902563815</v>
      </c>
      <c r="K85" s="112">
        <f>'Berekening kapitaalkosten AD'!K95</f>
        <v>28159252.588511415</v>
      </c>
      <c r="L85" s="112">
        <f>'Berekening kapitaalkosten AD'!L95</f>
        <v>33313601.484337956</v>
      </c>
      <c r="M85" s="112">
        <f>'Berekening kapitaalkosten AD'!M95</f>
        <v>1212676.9737715374</v>
      </c>
      <c r="N85" s="112">
        <f>'Berekening kapitaalkosten AD'!N95</f>
        <v>43854144.49450814</v>
      </c>
      <c r="O85" s="112">
        <f>'Berekening kapitaalkosten AD'!O95</f>
        <v>318271.68694905378</v>
      </c>
      <c r="P85" s="108"/>
      <c r="Q85" s="112">
        <f>'Berekening kapitaalkosten AD'!S95</f>
        <v>28159252.588511415</v>
      </c>
      <c r="R85" s="112">
        <f>'Berekening kapitaalkosten AD'!T95</f>
        <v>1212676.9737715374</v>
      </c>
      <c r="S85" s="110"/>
    </row>
    <row r="86" spans="1:19" s="53" customFormat="1" x14ac:dyDescent="0.2">
      <c r="A86" s="106"/>
    </row>
    <row r="87" spans="1:19" s="125" customFormat="1" x14ac:dyDescent="0.2">
      <c r="B87" s="125" t="s">
        <v>340</v>
      </c>
    </row>
    <row r="88" spans="1:19" s="106" customFormat="1" x14ac:dyDescent="0.2">
      <c r="K88" s="101"/>
      <c r="L88" s="101"/>
      <c r="M88" s="101"/>
      <c r="N88" s="101"/>
      <c r="O88" s="101"/>
    </row>
    <row r="89" spans="1:19" s="53" customFormat="1" x14ac:dyDescent="0.2">
      <c r="A89" s="106"/>
      <c r="B89" s="51" t="s">
        <v>395</v>
      </c>
      <c r="J89" s="107"/>
      <c r="K89" s="107"/>
      <c r="L89" s="107"/>
      <c r="M89" s="107"/>
      <c r="N89" s="107"/>
      <c r="O89" s="107"/>
      <c r="Q89" s="107"/>
      <c r="R89" s="107"/>
    </row>
    <row r="90" spans="1:19" s="53" customFormat="1" x14ac:dyDescent="0.2">
      <c r="A90" s="106"/>
      <c r="B90" s="90" t="s">
        <v>242</v>
      </c>
      <c r="D90" s="54" t="s">
        <v>388</v>
      </c>
      <c r="F90" s="53" t="s">
        <v>178</v>
      </c>
      <c r="H90" s="96">
        <f>SUM(J90:O90)</f>
        <v>84685511.157834291</v>
      </c>
      <c r="J90" s="112">
        <f>'Berekening netto-OPEX-AD'!H151</f>
        <v>2338384.1548490357</v>
      </c>
      <c r="K90" s="112">
        <f>'Berekening netto-OPEX-AD'!I151</f>
        <v>9962700.3414179944</v>
      </c>
      <c r="L90" s="112">
        <f>'Berekening netto-OPEX-AD'!J151</f>
        <v>44306660.717254832</v>
      </c>
      <c r="M90" s="112">
        <f>'Berekening netto-OPEX-AD'!K151</f>
        <v>1230911.75</v>
      </c>
      <c r="N90" s="112">
        <f>'Berekening netto-OPEX-AD'!L151</f>
        <v>26054234.175138362</v>
      </c>
      <c r="O90" s="112">
        <f>'Berekening netto-OPEX-AD'!M151</f>
        <v>792620.01917406532</v>
      </c>
      <c r="Q90" s="114"/>
      <c r="R90" s="114"/>
    </row>
    <row r="91" spans="1:19" s="53" customFormat="1" x14ac:dyDescent="0.2">
      <c r="A91" s="106"/>
      <c r="B91" s="90" t="s">
        <v>391</v>
      </c>
      <c r="D91" s="91" t="s">
        <v>209</v>
      </c>
      <c r="F91" s="53" t="s">
        <v>178</v>
      </c>
      <c r="H91" s="96">
        <f>SUM(J91:O91)</f>
        <v>113008459.04853667</v>
      </c>
      <c r="I91" s="108"/>
      <c r="J91" s="112">
        <f>'Berekening kapitaalkosten AD'!J131</f>
        <v>2286589.4343200354</v>
      </c>
      <c r="K91" s="112">
        <f>'Berekening kapitaalkosten AD'!K131</f>
        <v>29913215.681299388</v>
      </c>
      <c r="L91" s="112">
        <f>'Berekening kapitaalkosten AD'!L131</f>
        <v>35076433.058630392</v>
      </c>
      <c r="M91" s="112">
        <f>'Berekening kapitaalkosten AD'!M131</f>
        <v>1220495.3698303227</v>
      </c>
      <c r="N91" s="112">
        <f>'Berekening kapitaalkosten AD'!N131</f>
        <v>44156339.702917024</v>
      </c>
      <c r="O91" s="112">
        <f>'Berekening kapitaalkosten AD'!O131</f>
        <v>355385.80153950967</v>
      </c>
      <c r="P91" s="108"/>
      <c r="Q91" s="112">
        <f>'Berekening kapitaalkosten AD'!S131</f>
        <v>29913215.681299388</v>
      </c>
      <c r="R91" s="112">
        <f>'Berekening kapitaalkosten AD'!T131</f>
        <v>1220495.3698303227</v>
      </c>
      <c r="S91" s="110"/>
    </row>
    <row r="92" spans="1:19" s="53" customFormat="1" x14ac:dyDescent="0.2">
      <c r="A92" s="106"/>
      <c r="B92" s="90" t="s">
        <v>391</v>
      </c>
      <c r="D92" s="91" t="s">
        <v>210</v>
      </c>
      <c r="F92" s="53" t="s">
        <v>178</v>
      </c>
      <c r="H92" s="96">
        <f>SUM(J92:O92)</f>
        <v>108835292.77963816</v>
      </c>
      <c r="I92" s="108"/>
      <c r="J92" s="112">
        <f>'Berekening kapitaalkosten AD'!J132</f>
        <v>2199660.4276875956</v>
      </c>
      <c r="K92" s="112">
        <f>'Berekening kapitaalkosten AD'!K132</f>
        <v>28795901.290663362</v>
      </c>
      <c r="L92" s="112">
        <f>'Berekening kapitaalkosten AD'!L132</f>
        <v>33746267.739355408</v>
      </c>
      <c r="M92" s="112">
        <f>'Berekening kapitaalkosten AD'!M132</f>
        <v>1180398.1680477245</v>
      </c>
      <c r="N92" s="112">
        <f>'Berekening kapitaalkosten AD'!N132</f>
        <v>42569706.242057778</v>
      </c>
      <c r="O92" s="112">
        <f>'Berekening kapitaalkosten AD'!O132</f>
        <v>343358.9118263016</v>
      </c>
      <c r="P92" s="108"/>
      <c r="Q92" s="112">
        <f>'Berekening kapitaalkosten AD'!S132</f>
        <v>28795901.290663362</v>
      </c>
      <c r="R92" s="112">
        <f>'Berekening kapitaalkosten AD'!T132</f>
        <v>1180398.1680477245</v>
      </c>
      <c r="S92" s="110"/>
    </row>
    <row r="93" spans="1:19" s="53" customFormat="1" x14ac:dyDescent="0.2">
      <c r="A93" s="106"/>
    </row>
    <row r="94" spans="1:19" s="125" customFormat="1" x14ac:dyDescent="0.2">
      <c r="B94" s="125" t="s">
        <v>163</v>
      </c>
    </row>
    <row r="95" spans="1:19" x14ac:dyDescent="0.2">
      <c r="J95" s="105"/>
    </row>
    <row r="96" spans="1:19" s="133" customFormat="1" x14ac:dyDescent="0.2">
      <c r="B96" s="87" t="s">
        <v>398</v>
      </c>
    </row>
    <row r="97" spans="1:19" x14ac:dyDescent="0.2">
      <c r="B97" s="6" t="s">
        <v>164</v>
      </c>
      <c r="D97" s="54" t="s">
        <v>388</v>
      </c>
      <c r="F97" s="53" t="s">
        <v>147</v>
      </c>
      <c r="H97" s="77">
        <f>SUM(J97:O97)</f>
        <v>88444609.187141314</v>
      </c>
      <c r="J97" s="36">
        <f>'Berekening netto-OPEX-AD'!H198</f>
        <v>1986265</v>
      </c>
      <c r="K97" s="36">
        <f>'Berekening netto-OPEX-AD'!I198</f>
        <v>13869765.794395093</v>
      </c>
      <c r="L97" s="36">
        <f>'Berekening netto-OPEX-AD'!J198</f>
        <v>43927482.767497882</v>
      </c>
      <c r="M97" s="36">
        <f>'Berekening netto-OPEX-AD'!K198</f>
        <v>1394469.6214854394</v>
      </c>
      <c r="N97" s="36">
        <f>'Berekening netto-OPEX-AD'!L198</f>
        <v>26459706.662269812</v>
      </c>
      <c r="O97" s="36">
        <f>'Berekening netto-OPEX-AD'!M198</f>
        <v>806919.3414930834</v>
      </c>
      <c r="Q97" s="114"/>
      <c r="R97" s="114"/>
    </row>
    <row r="98" spans="1:19" s="133" customFormat="1" x14ac:dyDescent="0.2"/>
    <row r="99" spans="1:19" x14ac:dyDescent="0.2">
      <c r="B99" s="109" t="s">
        <v>397</v>
      </c>
    </row>
    <row r="100" spans="1:19" x14ac:dyDescent="0.2">
      <c r="B100" s="6" t="s">
        <v>392</v>
      </c>
      <c r="D100" s="133" t="s">
        <v>243</v>
      </c>
      <c r="F100" s="53" t="s">
        <v>147</v>
      </c>
      <c r="H100" s="47">
        <f>SUM(J100:O100)</f>
        <v>80667563.94299233</v>
      </c>
      <c r="J100" s="36">
        <f>'Berekening kapitaalkosten AD'!J174</f>
        <v>1625629.5755087456</v>
      </c>
      <c r="K100" s="36">
        <f>'Berekening kapitaalkosten AD'!K174</f>
        <v>21442518.123755328</v>
      </c>
      <c r="L100" s="36">
        <f>'Berekening kapitaalkosten AD'!L174</f>
        <v>25082939.528972723</v>
      </c>
      <c r="M100" s="36">
        <f>'Berekening kapitaalkosten AD'!M174</f>
        <v>892647.39841258852</v>
      </c>
      <c r="N100" s="36">
        <f>'Berekening kapitaalkosten AD'!N174</f>
        <v>31348511.526315644</v>
      </c>
      <c r="O100" s="36">
        <f>'Berekening kapitaalkosten AD'!O174</f>
        <v>275317.7900273003</v>
      </c>
      <c r="Q100" s="36">
        <f>'Berekening kapitaalkosten AD'!S174</f>
        <v>21442518.123755328</v>
      </c>
      <c r="R100" s="36">
        <f>'Berekening kapitaalkosten AD'!T174</f>
        <v>892647.39841258852</v>
      </c>
    </row>
    <row r="101" spans="1:19" x14ac:dyDescent="0.2">
      <c r="B101" s="6" t="s">
        <v>392</v>
      </c>
      <c r="D101" s="133" t="s">
        <v>244</v>
      </c>
      <c r="F101" s="53" t="s">
        <v>147</v>
      </c>
      <c r="H101" s="47">
        <f>SUM(J101:O101)</f>
        <v>83597960.315494254</v>
      </c>
      <c r="J101" s="36">
        <f>'Berekening kapitaalkosten AD'!J175</f>
        <v>1686934.5361408689</v>
      </c>
      <c r="K101" s="36">
        <f>'Berekening kapitaalkosten AD'!K175</f>
        <v>22231027.954583857</v>
      </c>
      <c r="L101" s="36">
        <f>'Berekening kapitaalkosten AD'!L175</f>
        <v>26032684.179272432</v>
      </c>
      <c r="M101" s="36">
        <f>'Berekening kapitaalkosten AD'!M175</f>
        <v>919749.06206285418</v>
      </c>
      <c r="N101" s="36">
        <f>'Berekening kapitaalkosten AD'!N175</f>
        <v>32443355.15958238</v>
      </c>
      <c r="O101" s="36">
        <f>'Berekening kapitaalkosten AD'!O175</f>
        <v>284209.42385185551</v>
      </c>
      <c r="Q101" s="36">
        <f>'Berekening kapitaalkosten AD'!S175</f>
        <v>22231027.954583857</v>
      </c>
      <c r="R101" s="36">
        <f>'Berekening kapitaalkosten AD'!T175</f>
        <v>919749.06206285418</v>
      </c>
    </row>
    <row r="102" spans="1:19" x14ac:dyDescent="0.2">
      <c r="K102" s="82"/>
      <c r="L102" s="82"/>
      <c r="M102" s="82"/>
      <c r="N102" s="82"/>
      <c r="O102" s="82"/>
    </row>
    <row r="103" spans="1:19" s="53" customFormat="1" x14ac:dyDescent="0.2">
      <c r="A103" s="106"/>
      <c r="B103" s="51" t="s">
        <v>396</v>
      </c>
    </row>
    <row r="104" spans="1:19" s="53" customFormat="1" x14ac:dyDescent="0.2">
      <c r="A104" s="106"/>
      <c r="B104" s="90" t="s">
        <v>392</v>
      </c>
      <c r="D104" s="91" t="s">
        <v>210</v>
      </c>
      <c r="F104" s="53" t="s">
        <v>147</v>
      </c>
      <c r="H104" s="96">
        <f>SUM(J104:O104)</f>
        <v>115099721.31988993</v>
      </c>
      <c r="I104" s="108"/>
      <c r="J104" s="112">
        <f>'Berekening kapitaalkosten AD'!J171</f>
        <v>2345962.8629361968</v>
      </c>
      <c r="K104" s="112">
        <f>'Berekening kapitaalkosten AD'!K171</f>
        <v>30707508.635990538</v>
      </c>
      <c r="L104" s="112">
        <f>'Berekening kapitaalkosten AD'!L171</f>
        <v>36242439.169994332</v>
      </c>
      <c r="M104" s="112">
        <f>'Berekening kapitaalkosten AD'!M171</f>
        <v>1211091.9463032098</v>
      </c>
      <c r="N104" s="112">
        <f>'Berekening kapitaalkosten AD'!N171</f>
        <v>44212924.217199832</v>
      </c>
      <c r="O104" s="112">
        <f>'Berekening kapitaalkosten AD'!O171</f>
        <v>379794.48746582423</v>
      </c>
      <c r="P104" s="108"/>
      <c r="Q104" s="112">
        <f>'Berekening kapitaalkosten AD'!S171</f>
        <v>30707508.635990538</v>
      </c>
      <c r="R104" s="112">
        <f>'Berekening kapitaalkosten AD'!T171</f>
        <v>1211091.9463032098</v>
      </c>
      <c r="S104" s="110"/>
    </row>
    <row r="105" spans="1:19" s="53" customFormat="1" x14ac:dyDescent="0.2">
      <c r="A105" s="106"/>
      <c r="B105" s="53" t="s">
        <v>245</v>
      </c>
      <c r="D105" s="91" t="s">
        <v>212</v>
      </c>
      <c r="F105" s="53" t="s">
        <v>147</v>
      </c>
      <c r="H105" s="96">
        <f>SUM(J105:O105)</f>
        <v>110704126.76113704</v>
      </c>
      <c r="I105" s="108"/>
      <c r="J105" s="112">
        <f>'Berekening kapitaalkosten AD'!J172</f>
        <v>2254005.4219880113</v>
      </c>
      <c r="K105" s="112">
        <f>'Berekening kapitaalkosten AD'!K172</f>
        <v>29524743.889747743</v>
      </c>
      <c r="L105" s="112">
        <f>'Berekening kapitaalkosten AD'!L172</f>
        <v>34817822.194544762</v>
      </c>
      <c r="M105" s="112">
        <f>'Berekening kapitaalkosten AD'!M172</f>
        <v>1170439.4508278111</v>
      </c>
      <c r="N105" s="112">
        <f>'Berekening kapitaalkosten AD'!N172</f>
        <v>42570658.767299727</v>
      </c>
      <c r="O105" s="112">
        <f>'Berekening kapitaalkosten AD'!O172</f>
        <v>366457.03672899143</v>
      </c>
      <c r="P105" s="108"/>
      <c r="Q105" s="112">
        <f>'Berekening kapitaalkosten AD'!S172</f>
        <v>29524743.889747743</v>
      </c>
      <c r="R105" s="112">
        <f>'Berekening kapitaalkosten AD'!T172</f>
        <v>1170439.4508278111</v>
      </c>
      <c r="S105" s="110"/>
    </row>
    <row r="106" spans="1:19" s="53" customFormat="1" x14ac:dyDescent="0.2"/>
    <row r="107" spans="1:19" s="125" customFormat="1" x14ac:dyDescent="0.2">
      <c r="B107" s="125" t="s">
        <v>166</v>
      </c>
    </row>
    <row r="108" spans="1:19" x14ac:dyDescent="0.2">
      <c r="K108" s="82"/>
      <c r="L108" s="82"/>
      <c r="M108" s="82"/>
      <c r="N108" s="82"/>
      <c r="O108" s="82"/>
    </row>
    <row r="109" spans="1:19" s="133" customFormat="1" x14ac:dyDescent="0.2">
      <c r="B109" s="87" t="s">
        <v>398</v>
      </c>
    </row>
    <row r="110" spans="1:19" x14ac:dyDescent="0.2">
      <c r="B110" s="6" t="s">
        <v>167</v>
      </c>
      <c r="D110" s="54" t="s">
        <v>388</v>
      </c>
      <c r="F110" s="53" t="s">
        <v>92</v>
      </c>
      <c r="H110" s="47">
        <f>SUM(J110:O110)</f>
        <v>97048998.011170924</v>
      </c>
      <c r="J110" s="36">
        <f>'Berekening netto-OPEX-AD'!H251</f>
        <v>1708762</v>
      </c>
      <c r="K110" s="36">
        <f>'Berekening netto-OPEX-AD'!I251</f>
        <v>14506435.082167657</v>
      </c>
      <c r="L110" s="36">
        <f>'Berekening netto-OPEX-AD'!J251</f>
        <v>48327439.791518927</v>
      </c>
      <c r="M110" s="36">
        <f>'Berekening netto-OPEX-AD'!K251</f>
        <v>1463878.18</v>
      </c>
      <c r="N110" s="36">
        <f>'Berekening netto-OPEX-AD'!L251</f>
        <v>30107457.794053108</v>
      </c>
      <c r="O110" s="36">
        <f>'Berekening netto-OPEX-AD'!M251</f>
        <v>935025.16343122057</v>
      </c>
      <c r="Q110" s="114"/>
      <c r="R110" s="114"/>
    </row>
    <row r="111" spans="1:19" s="133" customFormat="1" x14ac:dyDescent="0.2">
      <c r="B111" s="133" t="s">
        <v>890</v>
      </c>
      <c r="D111" s="54"/>
      <c r="F111" s="53" t="s">
        <v>92</v>
      </c>
      <c r="H111" s="77">
        <f>SUM(J111:O111)</f>
        <v>6595297.2500000186</v>
      </c>
      <c r="J111" s="36">
        <f>'Berekening netto-OPEX-AD'!H252</f>
        <v>139755.76</v>
      </c>
      <c r="K111" s="36">
        <f>'Berekening netto-OPEX-AD'!I252</f>
        <v>1844855.54</v>
      </c>
      <c r="L111" s="36">
        <f>'Berekening netto-OPEX-AD'!J252</f>
        <v>3411656.2400000184</v>
      </c>
      <c r="M111" s="36">
        <f>'Berekening netto-OPEX-AD'!K252</f>
        <v>0</v>
      </c>
      <c r="N111" s="36">
        <f>'Berekening netto-OPEX-AD'!L252</f>
        <v>1097680.5</v>
      </c>
      <c r="O111" s="36">
        <f>'Berekening netto-OPEX-AD'!M252</f>
        <v>101349.21000000033</v>
      </c>
      <c r="Q111" s="114"/>
      <c r="R111" s="114"/>
    </row>
    <row r="112" spans="1:19" s="133" customFormat="1" x14ac:dyDescent="0.2"/>
    <row r="113" spans="1:19" x14ac:dyDescent="0.2">
      <c r="B113" s="109" t="s">
        <v>397</v>
      </c>
      <c r="K113" s="82"/>
      <c r="L113" s="82"/>
      <c r="M113" s="82"/>
      <c r="N113" s="82"/>
      <c r="O113" s="82"/>
    </row>
    <row r="114" spans="1:19" x14ac:dyDescent="0.2">
      <c r="B114" s="6" t="s">
        <v>393</v>
      </c>
      <c r="D114" s="133" t="s">
        <v>243</v>
      </c>
      <c r="F114" s="53" t="s">
        <v>92</v>
      </c>
      <c r="H114" s="47">
        <f>SUM(J114:O114)</f>
        <v>86506445.782231987</v>
      </c>
      <c r="J114" s="36">
        <f>'Berekening kapitaalkosten AD'!J217</f>
        <v>1738458.0111439698</v>
      </c>
      <c r="K114" s="36">
        <f>'Berekening kapitaalkosten AD'!K217</f>
        <v>23352190.08457531</v>
      </c>
      <c r="L114" s="36">
        <f>'Berekening kapitaalkosten AD'!L217</f>
        <v>26796315.644955598</v>
      </c>
      <c r="M114" s="36">
        <f>'Berekening kapitaalkosten AD'!M217</f>
        <v>930185.45306422398</v>
      </c>
      <c r="N114" s="36">
        <f>'Berekening kapitaalkosten AD'!N217</f>
        <v>33374849.658997957</v>
      </c>
      <c r="O114" s="36">
        <f>'Berekening kapitaalkosten AD'!O217</f>
        <v>314446.92949492484</v>
      </c>
      <c r="Q114" s="36">
        <f>'Berekening kapitaalkosten AD'!S217</f>
        <v>23352190.08457531</v>
      </c>
      <c r="R114" s="36">
        <f>'Berekening kapitaalkosten AD'!T217</f>
        <v>930185.45306422398</v>
      </c>
    </row>
    <row r="115" spans="1:19" x14ac:dyDescent="0.2">
      <c r="B115" s="6" t="s">
        <v>393</v>
      </c>
      <c r="D115" s="133" t="s">
        <v>244</v>
      </c>
      <c r="F115" s="53" t="s">
        <v>92</v>
      </c>
      <c r="H115" s="47">
        <f>SUM(J115:O115)</f>
        <v>89627854.848321423</v>
      </c>
      <c r="J115" s="36">
        <f>'Berekening kapitaalkosten AD'!J218</f>
        <v>1803221.4673802557</v>
      </c>
      <c r="K115" s="36">
        <f>'Berekening kapitaalkosten AD'!K218</f>
        <v>24213838.461819842</v>
      </c>
      <c r="L115" s="36">
        <f>'Berekening kapitaalkosten AD'!L218</f>
        <v>27792708.224780444</v>
      </c>
      <c r="M115" s="36">
        <f>'Berekening kapitaalkosten AD'!M218</f>
        <v>957940.01241396228</v>
      </c>
      <c r="N115" s="36">
        <f>'Berekening kapitaalkosten AD'!N218</f>
        <v>34535087.254364334</v>
      </c>
      <c r="O115" s="36">
        <f>'Berekening kapitaalkosten AD'!O218</f>
        <v>325059.4275625833</v>
      </c>
      <c r="Q115" s="36">
        <f>'Berekening kapitaalkosten AD'!S218</f>
        <v>24213838.461819842</v>
      </c>
      <c r="R115" s="36">
        <f>'Berekening kapitaalkosten AD'!T218</f>
        <v>957940.01241396228</v>
      </c>
    </row>
    <row r="116" spans="1:19" x14ac:dyDescent="0.2">
      <c r="K116" s="82"/>
      <c r="L116" s="82"/>
      <c r="M116" s="82"/>
      <c r="N116" s="82"/>
      <c r="O116" s="82"/>
    </row>
    <row r="117" spans="1:19" s="53" customFormat="1" x14ac:dyDescent="0.2">
      <c r="A117" s="106"/>
      <c r="B117" s="51" t="s">
        <v>396</v>
      </c>
    </row>
    <row r="118" spans="1:19" s="53" customFormat="1" x14ac:dyDescent="0.2">
      <c r="A118" s="106"/>
      <c r="B118" s="90" t="s">
        <v>393</v>
      </c>
      <c r="D118" s="91" t="s">
        <v>212</v>
      </c>
      <c r="F118" s="53" t="s">
        <v>92</v>
      </c>
      <c r="H118" s="96">
        <f>SUM(J118:O118)</f>
        <v>118500888.70964874</v>
      </c>
      <c r="I118" s="108"/>
      <c r="J118" s="112">
        <f>'Berekening kapitaalkosten AD'!J214</f>
        <v>2402283.4375659004</v>
      </c>
      <c r="K118" s="112">
        <f>'Berekening kapitaalkosten AD'!K214</f>
        <v>32184085.951331779</v>
      </c>
      <c r="L118" s="112">
        <f>'Berekening kapitaalkosten AD'!L214</f>
        <v>37009339.588160269</v>
      </c>
      <c r="M118" s="112">
        <f>'Berekening kapitaalkosten AD'!M214</f>
        <v>1214669.6863990414</v>
      </c>
      <c r="N118" s="112">
        <f>'Berekening kapitaalkosten AD'!N214</f>
        <v>45267285.011503316</v>
      </c>
      <c r="O118" s="112">
        <f>'Berekening kapitaalkosten AD'!O214</f>
        <v>423225.03468842397</v>
      </c>
      <c r="P118" s="108"/>
      <c r="Q118" s="112">
        <f>'Berekening kapitaalkosten AD'!S214</f>
        <v>32184085.951331779</v>
      </c>
      <c r="R118" s="112">
        <f>'Berekening kapitaalkosten AD'!T214</f>
        <v>1214669.6863990414</v>
      </c>
      <c r="S118" s="110"/>
    </row>
    <row r="119" spans="1:19" s="53" customFormat="1" x14ac:dyDescent="0.2">
      <c r="A119" s="106"/>
      <c r="B119" s="53" t="s">
        <v>246</v>
      </c>
      <c r="D119" s="91" t="s">
        <v>213</v>
      </c>
      <c r="F119" s="53" t="s">
        <v>92</v>
      </c>
      <c r="H119" s="96">
        <f>SUM(J119:O119)</f>
        <v>113818775.11051457</v>
      </c>
      <c r="I119" s="108"/>
      <c r="J119" s="112">
        <f>'Berekening kapitaalkosten AD'!J215</f>
        <v>2305138.2532114713</v>
      </c>
      <c r="K119" s="112">
        <f>'Berekening kapitaalkosten AD'!K215</f>
        <v>30891613.385464974</v>
      </c>
      <c r="L119" s="112">
        <f>'Berekening kapitaalkosten AD'!L215</f>
        <v>35514750.718423001</v>
      </c>
      <c r="M119" s="112">
        <f>'Berekening kapitaalkosten AD'!M215</f>
        <v>1173037.8473744341</v>
      </c>
      <c r="N119" s="112">
        <f>'Berekening kapitaalkosten AD'!N215</f>
        <v>43526928.618453749</v>
      </c>
      <c r="O119" s="112">
        <f>'Berekening kapitaalkosten AD'!O215</f>
        <v>407306.28758693632</v>
      </c>
      <c r="P119" s="108"/>
      <c r="Q119" s="112">
        <f>'Berekening kapitaalkosten AD'!S215</f>
        <v>30891613.385464974</v>
      </c>
      <c r="R119" s="112">
        <f>'Berekening kapitaalkosten AD'!T215</f>
        <v>1173037.8473744341</v>
      </c>
      <c r="S119" s="110"/>
    </row>
    <row r="120" spans="1:19" s="53" customFormat="1" x14ac:dyDescent="0.2"/>
    <row r="121" spans="1:19" s="125" customFormat="1" x14ac:dyDescent="0.2">
      <c r="B121" s="125" t="s">
        <v>169</v>
      </c>
    </row>
    <row r="122" spans="1:19" x14ac:dyDescent="0.2">
      <c r="K122" s="82"/>
      <c r="L122" s="82"/>
      <c r="M122" s="82"/>
      <c r="N122" s="82"/>
      <c r="O122" s="82"/>
    </row>
    <row r="123" spans="1:19" s="133" customFormat="1" x14ac:dyDescent="0.2">
      <c r="B123" s="87" t="s">
        <v>398</v>
      </c>
    </row>
    <row r="124" spans="1:19" x14ac:dyDescent="0.2">
      <c r="B124" s="6" t="s">
        <v>170</v>
      </c>
      <c r="D124" s="54" t="s">
        <v>388</v>
      </c>
      <c r="F124" s="53" t="s">
        <v>93</v>
      </c>
      <c r="H124" s="47">
        <f>SUM(J124:O124)</f>
        <v>109967145.95587528</v>
      </c>
      <c r="J124" s="36">
        <f>'Berekening netto-OPEX-AD'!H305</f>
        <v>3664892.8376599997</v>
      </c>
      <c r="K124" s="36">
        <f>'Berekening netto-OPEX-AD'!I305</f>
        <v>15788414.84487447</v>
      </c>
      <c r="L124" s="36">
        <f>'Berekening netto-OPEX-AD'!J305</f>
        <v>53486724.457184203</v>
      </c>
      <c r="M124" s="36">
        <f>'Berekening netto-OPEX-AD'!K305</f>
        <v>1311717.5399999998</v>
      </c>
      <c r="N124" s="36">
        <f>'Berekening netto-OPEX-AD'!L305</f>
        <v>34924488.05018957</v>
      </c>
      <c r="O124" s="36">
        <f>'Berekening netto-OPEX-AD'!M305</f>
        <v>790908.22596702247</v>
      </c>
      <c r="Q124" s="114"/>
      <c r="R124" s="114"/>
    </row>
    <row r="125" spans="1:19" s="133" customFormat="1" x14ac:dyDescent="0.2">
      <c r="B125" s="133" t="s">
        <v>891</v>
      </c>
      <c r="D125" s="54"/>
      <c r="F125" s="53" t="s">
        <v>93</v>
      </c>
      <c r="H125" s="77">
        <f>SUM(J125:O125)</f>
        <v>6797075.870000015</v>
      </c>
      <c r="J125" s="36">
        <f>'Berekening netto-OPEX-AD'!H306</f>
        <v>161487.28</v>
      </c>
      <c r="K125" s="36">
        <f>'Berekening netto-OPEX-AD'!I306</f>
        <v>2093303.1400000001</v>
      </c>
      <c r="L125" s="36">
        <f>'Berekening netto-OPEX-AD'!J306</f>
        <v>3197631.4300000146</v>
      </c>
      <c r="M125" s="36">
        <f>'Berekening netto-OPEX-AD'!K306</f>
        <v>140755.22</v>
      </c>
      <c r="N125" s="36">
        <f>'Berekening netto-OPEX-AD'!L306</f>
        <v>1139921.8599999999</v>
      </c>
      <c r="O125" s="36">
        <f>'Berekening netto-OPEX-AD'!M306</f>
        <v>63976.940000000104</v>
      </c>
      <c r="Q125" s="114"/>
      <c r="R125" s="114"/>
    </row>
    <row r="126" spans="1:19" s="133" customFormat="1" x14ac:dyDescent="0.2"/>
    <row r="127" spans="1:19" x14ac:dyDescent="0.2">
      <c r="B127" s="109" t="s">
        <v>397</v>
      </c>
      <c r="K127" s="82"/>
      <c r="L127" s="82"/>
      <c r="M127" s="82"/>
      <c r="N127" s="82"/>
      <c r="O127" s="82"/>
    </row>
    <row r="128" spans="1:19" x14ac:dyDescent="0.2">
      <c r="B128" s="6" t="s">
        <v>394</v>
      </c>
      <c r="D128" s="133" t="s">
        <v>243</v>
      </c>
      <c r="F128" s="53" t="s">
        <v>93</v>
      </c>
      <c r="H128" s="47">
        <f t="shared" ref="H128:H129" si="0">SUM(J128:O128)</f>
        <v>92846830.631111339</v>
      </c>
      <c r="J128" s="36">
        <f>'Berekening kapitaalkosten AD'!J258</f>
        <v>1844344.7362077332</v>
      </c>
      <c r="K128" s="36">
        <f>'Berekening kapitaalkosten AD'!K258</f>
        <v>25645204.931330353</v>
      </c>
      <c r="L128" s="36">
        <f>'Berekening kapitaalkosten AD'!L258</f>
        <v>28310587.358932044</v>
      </c>
      <c r="M128" s="36">
        <f>'Berekening kapitaalkosten AD'!M258</f>
        <v>982632.43108389876</v>
      </c>
      <c r="N128" s="36">
        <f>'Berekening kapitaalkosten AD'!N258</f>
        <v>35703896.341763094</v>
      </c>
      <c r="O128" s="36">
        <f>'Berekening kapitaalkosten AD'!O258</f>
        <v>360164.83179421048</v>
      </c>
      <c r="Q128" s="36">
        <f>'Berekening kapitaalkosten AD'!S258</f>
        <v>25645204.931330353</v>
      </c>
      <c r="R128" s="36">
        <f>'Berekening kapitaalkosten AD'!T258</f>
        <v>982632.43108389876</v>
      </c>
    </row>
    <row r="129" spans="1:19" x14ac:dyDescent="0.2">
      <c r="B129" s="6" t="s">
        <v>394</v>
      </c>
      <c r="D129" s="133" t="s">
        <v>244</v>
      </c>
      <c r="F129" s="53" t="s">
        <v>93</v>
      </c>
      <c r="H129" s="47">
        <f t="shared" si="0"/>
        <v>96152516.069638312</v>
      </c>
      <c r="J129" s="36">
        <f>'Berekening kapitaalkosten AD'!J259</f>
        <v>1911655.0104076178</v>
      </c>
      <c r="K129" s="36">
        <f>'Berekening kapitaalkosten AD'!K259</f>
        <v>26586569.630189069</v>
      </c>
      <c r="L129" s="36">
        <f>'Berekening kapitaalkosten AD'!L259</f>
        <v>29341306.220021062</v>
      </c>
      <c r="M129" s="36">
        <f>'Berekening kapitaalkosten AD'!M259</f>
        <v>1011651.3089367605</v>
      </c>
      <c r="N129" s="36">
        <f>'Berekening kapitaalkosten AD'!N259</f>
        <v>36928879.823826678</v>
      </c>
      <c r="O129" s="36">
        <f>'Berekening kapitaalkosten AD'!O259</f>
        <v>372454.07625712664</v>
      </c>
      <c r="Q129" s="36">
        <f>'Berekening kapitaalkosten AD'!S259</f>
        <v>26586569.630189069</v>
      </c>
      <c r="R129" s="36">
        <f>'Berekening kapitaalkosten AD'!T259</f>
        <v>1011651.3089367605</v>
      </c>
    </row>
    <row r="130" spans="1:19" x14ac:dyDescent="0.2">
      <c r="K130" s="82"/>
      <c r="L130" s="82"/>
      <c r="M130" s="82"/>
      <c r="N130" s="82"/>
      <c r="O130" s="82"/>
    </row>
    <row r="131" spans="1:19" s="53" customFormat="1" x14ac:dyDescent="0.2">
      <c r="A131" s="106"/>
      <c r="B131" s="51" t="s">
        <v>396</v>
      </c>
    </row>
    <row r="132" spans="1:19" s="53" customFormat="1" x14ac:dyDescent="0.2">
      <c r="A132" s="106"/>
      <c r="B132" s="90" t="s">
        <v>394</v>
      </c>
      <c r="D132" s="91" t="s">
        <v>213</v>
      </c>
      <c r="F132" s="53" t="s">
        <v>93</v>
      </c>
      <c r="H132" s="96">
        <f>SUM(J132:O132)</f>
        <v>121771578.21822238</v>
      </c>
      <c r="I132" s="108"/>
      <c r="J132" s="36">
        <f>'Berekening kapitaalkosten AD'!J256</f>
        <v>2433309.6354567222</v>
      </c>
      <c r="K132" s="36">
        <f>'Berekening kapitaalkosten AD'!K256</f>
        <v>33882146.046344131</v>
      </c>
      <c r="L132" s="36">
        <f>'Berekening kapitaalkosten AD'!L256</f>
        <v>37329377.393460944</v>
      </c>
      <c r="M132" s="36">
        <f>'Berekening kapitaalkosten AD'!M256</f>
        <v>1236547.6122964395</v>
      </c>
      <c r="N132" s="36">
        <f>'Berekening kapitaalkosten AD'!N256</f>
        <v>46422501.809819415</v>
      </c>
      <c r="O132" s="36">
        <f>'Berekening kapitaalkosten AD'!O256</f>
        <v>467695.72084472736</v>
      </c>
      <c r="P132" s="108"/>
      <c r="Q132" s="36">
        <f>'Berekening kapitaalkosten AD'!S256</f>
        <v>33882146.046344131</v>
      </c>
      <c r="R132" s="36">
        <f>'Berekening kapitaalkosten AD'!T256</f>
        <v>1236547.6122964395</v>
      </c>
      <c r="S132" s="1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4.9989318521683403E-2"/>
  </sheetPr>
  <dimension ref="A1"/>
  <sheetViews>
    <sheetView showGridLines="0" zoomScale="85" zoomScaleNormal="85" workbookViewId="0"/>
  </sheetViews>
  <sheetFormatPr defaultRowHeight="12.75" x14ac:dyDescent="0.2"/>
  <cols>
    <col min="1" max="16384" width="9.140625" style="26"/>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1FFE1"/>
  </sheetPr>
  <dimension ref="A2:S31"/>
  <sheetViews>
    <sheetView showGridLines="0" zoomScale="85" zoomScaleNormal="85" workbookViewId="0">
      <pane xSplit="4" ySplit="9" topLeftCell="E10" activePane="bottomRight" state="frozen"/>
      <selection activeCell="R6" sqref="R6"/>
      <selection pane="topRight" activeCell="R6" sqref="R6"/>
      <selection pane="bottomLeft" activeCell="R6" sqref="R6"/>
      <selection pane="bottomRight" activeCell="E10" sqref="E10"/>
    </sheetView>
  </sheetViews>
  <sheetFormatPr defaultRowHeight="12.75" x14ac:dyDescent="0.2"/>
  <cols>
    <col min="1" max="1" width="4.7109375" style="6" customWidth="1"/>
    <col min="2" max="2" width="79.5703125" style="6" customWidth="1"/>
    <col min="3" max="3" width="4.5703125" style="6" customWidth="1"/>
    <col min="4" max="4" width="13.7109375" style="6" customWidth="1"/>
    <col min="5" max="5" width="2.7109375" style="6" customWidth="1"/>
    <col min="6" max="6" width="16.5703125" style="6" bestFit="1" customWidth="1"/>
    <col min="7" max="7" width="4.5703125" style="6" customWidth="1"/>
    <col min="8" max="13" width="10.7109375" style="6" customWidth="1"/>
    <col min="14" max="14" width="9.7109375" style="6" customWidth="1"/>
    <col min="15" max="15" width="2.7109375" style="6" customWidth="1"/>
    <col min="16" max="16" width="17.140625" style="6" customWidth="1"/>
    <col min="17" max="17" width="2.7109375" style="6" customWidth="1"/>
    <col min="18" max="18" width="13.7109375" style="6" customWidth="1"/>
    <col min="19" max="19" width="2.7109375" style="6" customWidth="1"/>
    <col min="20" max="34" width="13.7109375" style="6" customWidth="1"/>
    <col min="35" max="16384" width="9.140625" style="6"/>
  </cols>
  <sheetData>
    <row r="2" spans="1:19" s="23" customFormat="1" ht="18" x14ac:dyDescent="0.2">
      <c r="B2" s="23" t="s">
        <v>207</v>
      </c>
    </row>
    <row r="4" spans="1:19" x14ac:dyDescent="0.2">
      <c r="B4" s="33" t="s">
        <v>26</v>
      </c>
      <c r="J4"/>
      <c r="M4"/>
    </row>
    <row r="5" spans="1:19" x14ac:dyDescent="0.2">
      <c r="B5" s="49" t="s">
        <v>143</v>
      </c>
      <c r="F5" s="24"/>
    </row>
    <row r="6" spans="1:19" s="133" customFormat="1" ht="38.25" x14ac:dyDescent="0.2">
      <c r="B6" s="49" t="s">
        <v>358</v>
      </c>
      <c r="F6" s="24"/>
    </row>
    <row r="8" spans="1:19" s="12" customFormat="1" x14ac:dyDescent="0.2">
      <c r="B8" s="12" t="s">
        <v>42</v>
      </c>
      <c r="D8" s="12" t="s">
        <v>25</v>
      </c>
      <c r="F8" s="125" t="s">
        <v>211</v>
      </c>
      <c r="G8" s="125"/>
      <c r="H8" s="125" t="s">
        <v>119</v>
      </c>
      <c r="I8" s="125" t="s">
        <v>73</v>
      </c>
      <c r="J8" s="125" t="s">
        <v>74</v>
      </c>
      <c r="K8" s="125" t="s">
        <v>75</v>
      </c>
      <c r="L8" s="125" t="s">
        <v>76</v>
      </c>
      <c r="M8" s="125" t="s">
        <v>77</v>
      </c>
      <c r="N8" s="125"/>
      <c r="O8" s="125" t="s">
        <v>72</v>
      </c>
      <c r="P8" s="125"/>
      <c r="Q8" s="125" t="s">
        <v>43</v>
      </c>
      <c r="R8" s="125"/>
      <c r="S8" s="125" t="s">
        <v>44</v>
      </c>
    </row>
    <row r="11" spans="1:19" s="12" customFormat="1" x14ac:dyDescent="0.2">
      <c r="B11" s="12" t="s">
        <v>153</v>
      </c>
    </row>
    <row r="13" spans="1:19" s="82" customFormat="1" x14ac:dyDescent="0.2">
      <c r="B13" s="87" t="s">
        <v>216</v>
      </c>
    </row>
    <row r="14" spans="1:19" s="82" customFormat="1" x14ac:dyDescent="0.2">
      <c r="A14" s="133"/>
      <c r="B14" s="82" t="s">
        <v>247</v>
      </c>
      <c r="D14" s="6" t="s">
        <v>144</v>
      </c>
      <c r="E14" s="6"/>
      <c r="F14" s="78">
        <v>1.7000000000000001E-2</v>
      </c>
      <c r="G14" s="6"/>
      <c r="R14" s="58" t="s">
        <v>905</v>
      </c>
    </row>
    <row r="15" spans="1:19" s="82" customFormat="1" x14ac:dyDescent="0.2">
      <c r="A15" s="133"/>
      <c r="B15" s="82" t="s">
        <v>217</v>
      </c>
      <c r="D15" s="6" t="s">
        <v>144</v>
      </c>
      <c r="E15" s="6"/>
      <c r="F15" s="78">
        <v>1.9E-2</v>
      </c>
      <c r="G15" s="6"/>
      <c r="R15" s="58" t="s">
        <v>905</v>
      </c>
    </row>
    <row r="16" spans="1:19" s="82" customFormat="1" x14ac:dyDescent="0.2">
      <c r="A16" s="133"/>
    </row>
    <row r="17" spans="1:18" s="82" customFormat="1" x14ac:dyDescent="0.2">
      <c r="B17" s="87" t="s">
        <v>218</v>
      </c>
    </row>
    <row r="18" spans="1:18" x14ac:dyDescent="0.2">
      <c r="B18" s="6" t="s">
        <v>351</v>
      </c>
      <c r="D18" s="6" t="s">
        <v>144</v>
      </c>
      <c r="F18" s="78">
        <v>3.5999999999999997E-2</v>
      </c>
      <c r="R18" s="138" t="s">
        <v>353</v>
      </c>
    </row>
    <row r="19" spans="1:18" s="133" customFormat="1" x14ac:dyDescent="0.2">
      <c r="B19" s="133" t="s">
        <v>219</v>
      </c>
      <c r="D19" s="133" t="s">
        <v>144</v>
      </c>
      <c r="F19" s="78">
        <v>4.4999999999999998E-2</v>
      </c>
      <c r="R19" s="138" t="s">
        <v>354</v>
      </c>
    </row>
    <row r="20" spans="1:18" s="133" customFormat="1" x14ac:dyDescent="0.2">
      <c r="B20" s="133" t="s">
        <v>200</v>
      </c>
      <c r="D20" s="133" t="s">
        <v>144</v>
      </c>
      <c r="F20" s="48">
        <f>F19-(($F$19-$F$24)/5)</f>
        <v>4.1999999999999996E-2</v>
      </c>
      <c r="R20" s="138"/>
    </row>
    <row r="21" spans="1:18" s="133" customFormat="1" x14ac:dyDescent="0.2">
      <c r="B21" s="133" t="s">
        <v>197</v>
      </c>
      <c r="D21" s="133" t="s">
        <v>144</v>
      </c>
      <c r="F21" s="48">
        <f>F20-(($F$19-$F$24)/5)</f>
        <v>3.8999999999999993E-2</v>
      </c>
      <c r="R21" s="138"/>
    </row>
    <row r="22" spans="1:18" s="133" customFormat="1" x14ac:dyDescent="0.2">
      <c r="B22" s="133" t="s">
        <v>198</v>
      </c>
      <c r="D22" s="133" t="s">
        <v>144</v>
      </c>
      <c r="F22" s="48">
        <f>F21-(($F$19-$F$24)/5)</f>
        <v>3.599999999999999E-2</v>
      </c>
      <c r="R22" s="138"/>
    </row>
    <row r="23" spans="1:18" s="133" customFormat="1" x14ac:dyDescent="0.2">
      <c r="B23" s="133" t="s">
        <v>199</v>
      </c>
      <c r="D23" s="133" t="s">
        <v>144</v>
      </c>
      <c r="F23" s="48">
        <f>F22-(($F$19-$F$24)/5)</f>
        <v>3.2999999999999988E-2</v>
      </c>
      <c r="R23" s="138"/>
    </row>
    <row r="24" spans="1:18" s="133" customFormat="1" x14ac:dyDescent="0.2">
      <c r="B24" s="133" t="s">
        <v>352</v>
      </c>
      <c r="D24" s="133" t="s">
        <v>144</v>
      </c>
      <c r="F24" s="157">
        <v>0.03</v>
      </c>
      <c r="R24" s="138"/>
    </row>
    <row r="25" spans="1:18" x14ac:dyDescent="0.2">
      <c r="A25" s="133"/>
    </row>
    <row r="26" spans="1:18" s="133" customFormat="1" x14ac:dyDescent="0.2">
      <c r="B26" s="156" t="s">
        <v>346</v>
      </c>
      <c r="D26" s="133" t="s">
        <v>144</v>
      </c>
      <c r="F26" s="48">
        <f>AVERAGE(F18,F19)</f>
        <v>4.0499999999999994E-2</v>
      </c>
    </row>
    <row r="27" spans="1:18" s="133" customFormat="1" x14ac:dyDescent="0.2">
      <c r="B27" s="156" t="s">
        <v>347</v>
      </c>
      <c r="D27" s="133" t="s">
        <v>144</v>
      </c>
      <c r="F27" s="48">
        <f t="shared" ref="F27:F30" si="0">AVERAGE(F19,F20)</f>
        <v>4.3499999999999997E-2</v>
      </c>
    </row>
    <row r="28" spans="1:18" s="133" customFormat="1" x14ac:dyDescent="0.2">
      <c r="B28" s="156" t="s">
        <v>348</v>
      </c>
      <c r="D28" s="133" t="s">
        <v>144</v>
      </c>
      <c r="F28" s="48">
        <f t="shared" si="0"/>
        <v>4.0499999999999994E-2</v>
      </c>
    </row>
    <row r="29" spans="1:18" s="133" customFormat="1" x14ac:dyDescent="0.2">
      <c r="B29" s="156" t="s">
        <v>349</v>
      </c>
      <c r="D29" s="133" t="s">
        <v>144</v>
      </c>
      <c r="F29" s="48">
        <f t="shared" si="0"/>
        <v>3.7499999999999992E-2</v>
      </c>
    </row>
    <row r="30" spans="1:18" s="133" customFormat="1" x14ac:dyDescent="0.2">
      <c r="B30" s="156" t="s">
        <v>350</v>
      </c>
      <c r="D30" s="133" t="s">
        <v>144</v>
      </c>
      <c r="F30" s="48">
        <f t="shared" si="0"/>
        <v>3.4499999999999989E-2</v>
      </c>
    </row>
    <row r="31" spans="1:18" s="133" customFormat="1" x14ac:dyDescent="0.2">
      <c r="B31" s="156"/>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tint="-4.9989318521683403E-2"/>
  </sheetPr>
  <dimension ref="A1"/>
  <sheetViews>
    <sheetView showGridLines="0" zoomScale="85" zoomScaleNormal="85" workbookViewId="0"/>
  </sheetViews>
  <sheetFormatPr defaultRowHeight="12.75" x14ac:dyDescent="0.2"/>
  <cols>
    <col min="1" max="16384" width="9.140625" style="26"/>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E1FFE1"/>
  </sheetPr>
  <dimension ref="A2:S128"/>
  <sheetViews>
    <sheetView showGridLines="0" zoomScale="85" zoomScaleNormal="85" workbookViewId="0">
      <pane xSplit="4" ySplit="12" topLeftCell="E13" activePane="bottomRight" state="frozen"/>
      <selection activeCell="R6" sqref="R6"/>
      <selection pane="topRight" activeCell="R6" sqref="R6"/>
      <selection pane="bottomLeft" activeCell="R6" sqref="R6"/>
      <selection pane="bottomRight" activeCell="E13" sqref="E13"/>
    </sheetView>
  </sheetViews>
  <sheetFormatPr defaultRowHeight="12.75" x14ac:dyDescent="0.2"/>
  <cols>
    <col min="1" max="1" width="4.7109375" style="6" customWidth="1"/>
    <col min="2" max="2" width="104.42578125" style="6" customWidth="1"/>
    <col min="3" max="3" width="2.7109375" style="6" customWidth="1"/>
    <col min="4" max="4" width="13.7109375" style="6" customWidth="1"/>
    <col min="5" max="5" width="2.7109375" style="6" customWidth="1"/>
    <col min="6" max="6" width="16.5703125" style="6" bestFit="1" customWidth="1"/>
    <col min="7" max="7" width="2.7109375" style="6" customWidth="1"/>
    <col min="8" max="13" width="12.5703125" style="6" customWidth="1"/>
    <col min="14" max="14" width="2.7109375" style="6" customWidth="1"/>
    <col min="15" max="15" width="11.28515625" style="55" bestFit="1" customWidth="1"/>
    <col min="16" max="16" width="2.7109375" style="60" customWidth="1"/>
    <col min="17" max="17" width="19.140625" style="6" bestFit="1" customWidth="1"/>
    <col min="18" max="18" width="2.7109375" style="82" customWidth="1"/>
    <col min="19" max="31" width="13.7109375" style="6" customWidth="1"/>
    <col min="32" max="16384" width="9.140625" style="6"/>
  </cols>
  <sheetData>
    <row r="2" spans="2:19" s="23" customFormat="1" ht="18" x14ac:dyDescent="0.2">
      <c r="B2" s="23" t="s">
        <v>71</v>
      </c>
      <c r="O2" s="57"/>
      <c r="P2" s="62"/>
      <c r="R2" s="83"/>
    </row>
    <row r="4" spans="2:19" x14ac:dyDescent="0.2">
      <c r="B4" s="33" t="s">
        <v>26</v>
      </c>
      <c r="H4"/>
    </row>
    <row r="5" spans="2:19" ht="38.25" x14ac:dyDescent="0.2">
      <c r="B5" s="49" t="s">
        <v>360</v>
      </c>
    </row>
    <row r="6" spans="2:19" x14ac:dyDescent="0.2">
      <c r="F6" s="32"/>
    </row>
    <row r="7" spans="2:19" s="133" customFormat="1" x14ac:dyDescent="0.2">
      <c r="B7" s="8" t="s">
        <v>27</v>
      </c>
      <c r="F7" s="32"/>
    </row>
    <row r="8" spans="2:19" s="133" customFormat="1" x14ac:dyDescent="0.2">
      <c r="B8" s="159" t="s">
        <v>369</v>
      </c>
      <c r="F8" s="32"/>
    </row>
    <row r="9" spans="2:19" s="133" customFormat="1" x14ac:dyDescent="0.2">
      <c r="B9" s="159" t="s">
        <v>889</v>
      </c>
      <c r="F9" s="32"/>
    </row>
    <row r="10" spans="2:19" x14ac:dyDescent="0.2">
      <c r="B10" s="24"/>
    </row>
    <row r="11" spans="2:19" s="12" customFormat="1" x14ac:dyDescent="0.2">
      <c r="B11" s="12" t="s">
        <v>42</v>
      </c>
      <c r="D11" s="12" t="s">
        <v>25</v>
      </c>
      <c r="F11" s="56" t="s">
        <v>211</v>
      </c>
      <c r="H11" s="12" t="s">
        <v>119</v>
      </c>
      <c r="I11" s="12" t="s">
        <v>73</v>
      </c>
      <c r="J11" s="12" t="s">
        <v>74</v>
      </c>
      <c r="K11" s="12" t="s">
        <v>75</v>
      </c>
      <c r="L11" s="12" t="s">
        <v>76</v>
      </c>
      <c r="M11" s="12" t="s">
        <v>77</v>
      </c>
      <c r="O11" s="61" t="s">
        <v>72</v>
      </c>
      <c r="P11" s="61"/>
      <c r="Q11" s="12" t="s">
        <v>43</v>
      </c>
      <c r="R11" s="73"/>
      <c r="S11" s="12" t="s">
        <v>44</v>
      </c>
    </row>
    <row r="14" spans="2:19" s="12" customFormat="1" x14ac:dyDescent="0.2">
      <c r="B14" s="12" t="s">
        <v>179</v>
      </c>
      <c r="O14" s="61"/>
      <c r="P14" s="61"/>
      <c r="R14" s="73"/>
    </row>
    <row r="16" spans="2:19" s="72" customFormat="1" x14ac:dyDescent="0.2">
      <c r="B16" s="71" t="s">
        <v>214</v>
      </c>
      <c r="H16" s="3"/>
      <c r="I16" s="3"/>
      <c r="J16" s="3"/>
      <c r="K16" s="3"/>
      <c r="L16" s="3"/>
      <c r="M16" s="3"/>
      <c r="N16" s="86"/>
      <c r="O16" s="3"/>
      <c r="R16" s="82"/>
    </row>
    <row r="17" spans="1:19" x14ac:dyDescent="0.2">
      <c r="B17" s="33" t="s">
        <v>78</v>
      </c>
      <c r="O17" s="59"/>
    </row>
    <row r="18" spans="1:19" x14ac:dyDescent="0.2">
      <c r="A18" s="82"/>
      <c r="B18" s="6" t="s">
        <v>79</v>
      </c>
      <c r="D18" s="6" t="s">
        <v>174</v>
      </c>
      <c r="F18" s="47">
        <f>SUM(H18:M18,O18)</f>
        <v>0</v>
      </c>
      <c r="H18" s="41">
        <v>0</v>
      </c>
      <c r="I18" s="75">
        <v>0</v>
      </c>
      <c r="J18" s="75">
        <v>0</v>
      </c>
      <c r="K18" s="75">
        <v>0</v>
      </c>
      <c r="L18" s="75">
        <v>0</v>
      </c>
      <c r="M18" s="75">
        <v>0</v>
      </c>
      <c r="O18" s="75">
        <v>0</v>
      </c>
      <c r="Q18" s="6" t="s">
        <v>201</v>
      </c>
    </row>
    <row r="19" spans="1:19" x14ac:dyDescent="0.2">
      <c r="A19" s="82"/>
      <c r="B19" s="6" t="s">
        <v>80</v>
      </c>
      <c r="D19" s="6" t="s">
        <v>174</v>
      </c>
      <c r="F19" s="77">
        <f>SUM(H19:M19,O19)</f>
        <v>670759.56040000007</v>
      </c>
      <c r="H19" s="41">
        <v>0</v>
      </c>
      <c r="I19" s="41">
        <v>0</v>
      </c>
      <c r="J19" s="75">
        <v>571688.28040000005</v>
      </c>
      <c r="K19" s="41">
        <v>0</v>
      </c>
      <c r="L19" s="41">
        <v>99071.28</v>
      </c>
      <c r="M19" s="41">
        <v>0</v>
      </c>
      <c r="O19" s="75">
        <v>0</v>
      </c>
      <c r="Q19" s="6" t="s">
        <v>359</v>
      </c>
      <c r="S19" s="32"/>
    </row>
    <row r="21" spans="1:19" x14ac:dyDescent="0.2">
      <c r="B21" s="5" t="s">
        <v>81</v>
      </c>
      <c r="O21" s="59"/>
    </row>
    <row r="22" spans="1:19" x14ac:dyDescent="0.2">
      <c r="B22" s="6" t="s">
        <v>82</v>
      </c>
      <c r="D22" s="6" t="s">
        <v>174</v>
      </c>
      <c r="F22" s="77">
        <f>SUM(H22:M22,O22)</f>
        <v>280281594.44295752</v>
      </c>
      <c r="H22" s="41">
        <v>6196104.1909556789</v>
      </c>
      <c r="I22" s="41">
        <v>97213844.62409173</v>
      </c>
      <c r="J22" s="41">
        <v>96971975.774658412</v>
      </c>
      <c r="K22" s="41">
        <v>2159375.1800000002</v>
      </c>
      <c r="L22" s="41">
        <v>63278329.342713259</v>
      </c>
      <c r="M22" s="41">
        <v>5587639.1952048326</v>
      </c>
      <c r="O22" s="75">
        <v>8874326.1353336181</v>
      </c>
      <c r="Q22" s="6" t="s">
        <v>498</v>
      </c>
      <c r="S22" s="105"/>
    </row>
    <row r="23" spans="1:19" x14ac:dyDescent="0.2">
      <c r="B23" s="6" t="s">
        <v>89</v>
      </c>
      <c r="D23" s="6" t="s">
        <v>174</v>
      </c>
      <c r="F23" s="77">
        <f>SUM(H23:M23,O23)</f>
        <v>735813.56021728239</v>
      </c>
      <c r="H23" s="41">
        <v>6517.5532578932698</v>
      </c>
      <c r="I23" s="41">
        <v>277286.32005655405</v>
      </c>
      <c r="J23" s="41">
        <v>187871.32205128201</v>
      </c>
      <c r="K23" s="41">
        <v>18411.62</v>
      </c>
      <c r="L23" s="41">
        <v>202540.70097764247</v>
      </c>
      <c r="M23" s="41">
        <v>13648.913873910618</v>
      </c>
      <c r="O23" s="63">
        <v>29537.13</v>
      </c>
      <c r="Q23" s="133" t="s">
        <v>499</v>
      </c>
    </row>
    <row r="24" spans="1:19" x14ac:dyDescent="0.2">
      <c r="B24" s="6" t="s">
        <v>83</v>
      </c>
      <c r="D24" s="6" t="s">
        <v>174</v>
      </c>
      <c r="F24" s="77">
        <f>SUM(H24:M24,O24)</f>
        <v>487979.45999999996</v>
      </c>
      <c r="H24" s="41">
        <v>0</v>
      </c>
      <c r="I24" s="41">
        <v>0</v>
      </c>
      <c r="J24" s="41">
        <v>0</v>
      </c>
      <c r="K24" s="41">
        <v>487979.45999999996</v>
      </c>
      <c r="L24" s="41">
        <v>0</v>
      </c>
      <c r="M24" s="41">
        <v>0</v>
      </c>
      <c r="O24" s="63">
        <v>0</v>
      </c>
      <c r="Q24" s="133" t="s">
        <v>500</v>
      </c>
    </row>
    <row r="26" spans="1:19" x14ac:dyDescent="0.2">
      <c r="B26" s="5" t="s">
        <v>84</v>
      </c>
      <c r="O26" s="59"/>
    </row>
    <row r="27" spans="1:19" x14ac:dyDescent="0.2">
      <c r="B27" s="6" t="s">
        <v>85</v>
      </c>
      <c r="D27" s="6" t="s">
        <v>174</v>
      </c>
      <c r="F27" s="77">
        <f>SUM(H27:M27,O27)</f>
        <v>1877942.7188584395</v>
      </c>
      <c r="H27" s="41">
        <v>0</v>
      </c>
      <c r="I27" s="41">
        <v>1436351.8507584152</v>
      </c>
      <c r="J27" s="41">
        <v>0</v>
      </c>
      <c r="K27" s="41">
        <v>0</v>
      </c>
      <c r="L27" s="41">
        <v>441590.86810002418</v>
      </c>
      <c r="M27" s="41">
        <v>0</v>
      </c>
      <c r="O27" s="75">
        <v>0</v>
      </c>
      <c r="Q27" s="133" t="s">
        <v>501</v>
      </c>
    </row>
    <row r="28" spans="1:19" x14ac:dyDescent="0.2">
      <c r="B28" s="6" t="s">
        <v>86</v>
      </c>
      <c r="D28" s="6" t="s">
        <v>174</v>
      </c>
      <c r="F28" s="77">
        <f>SUM(H28:M28,O28)</f>
        <v>246106.64446921926</v>
      </c>
      <c r="H28" s="41">
        <v>0</v>
      </c>
      <c r="I28" s="41">
        <v>221907.54125542688</v>
      </c>
      <c r="J28" s="41">
        <v>0</v>
      </c>
      <c r="K28" s="41">
        <v>299.14999999999998</v>
      </c>
      <c r="L28" s="41">
        <v>23899.953213792389</v>
      </c>
      <c r="M28" s="41">
        <v>0</v>
      </c>
      <c r="O28" s="75">
        <v>0</v>
      </c>
      <c r="Q28" s="133" t="s">
        <v>502</v>
      </c>
    </row>
    <row r="29" spans="1:19" x14ac:dyDescent="0.2">
      <c r="B29" s="6" t="s">
        <v>87</v>
      </c>
      <c r="D29" s="6" t="s">
        <v>174</v>
      </c>
      <c r="F29" s="77">
        <f>SUM(H29:M29,O29)</f>
        <v>408005.25052896066</v>
      </c>
      <c r="H29" s="41">
        <v>0</v>
      </c>
      <c r="I29" s="41">
        <v>114285.02600292573</v>
      </c>
      <c r="J29" s="41">
        <v>147775.531904567</v>
      </c>
      <c r="K29" s="41">
        <v>1320.13</v>
      </c>
      <c r="L29" s="41">
        <v>44662.538058060272</v>
      </c>
      <c r="M29" s="41">
        <v>85104.959999999992</v>
      </c>
      <c r="O29" s="75">
        <v>14857.064563407626</v>
      </c>
      <c r="Q29" s="133" t="s">
        <v>503</v>
      </c>
    </row>
    <row r="30" spans="1:19" x14ac:dyDescent="0.2">
      <c r="B30" s="6" t="s">
        <v>88</v>
      </c>
      <c r="D30" s="6" t="s">
        <v>174</v>
      </c>
      <c r="F30" s="77">
        <f>SUM(H30:M30,O30)</f>
        <v>12656142.474145023</v>
      </c>
      <c r="H30" s="41">
        <v>0</v>
      </c>
      <c r="I30" s="41">
        <v>2078130.4053634703</v>
      </c>
      <c r="J30" s="41">
        <v>5672020.0100818304</v>
      </c>
      <c r="K30" s="41">
        <v>8895.94</v>
      </c>
      <c r="L30" s="41">
        <v>4896919.1713455394</v>
      </c>
      <c r="M30" s="41">
        <v>176.94735418167355</v>
      </c>
      <c r="O30" s="75">
        <v>0</v>
      </c>
      <c r="Q30" s="133" t="s">
        <v>504</v>
      </c>
    </row>
    <row r="31" spans="1:19" s="82" customFormat="1" x14ac:dyDescent="0.2"/>
    <row r="32" spans="1:19" s="12" customFormat="1" x14ac:dyDescent="0.2">
      <c r="B32" s="12" t="s">
        <v>180</v>
      </c>
      <c r="O32" s="56"/>
      <c r="P32" s="61"/>
      <c r="R32" s="73"/>
    </row>
    <row r="34" spans="1:17" s="82" customFormat="1" x14ac:dyDescent="0.2">
      <c r="B34" s="87" t="s">
        <v>214</v>
      </c>
    </row>
    <row r="35" spans="1:17" x14ac:dyDescent="0.2">
      <c r="B35" s="33" t="s">
        <v>78</v>
      </c>
    </row>
    <row r="36" spans="1:17" x14ac:dyDescent="0.2">
      <c r="A36" s="82"/>
      <c r="B36" s="6" t="s">
        <v>79</v>
      </c>
      <c r="D36" s="6" t="s">
        <v>176</v>
      </c>
      <c r="F36" s="77">
        <f>SUM(H36:M36,O36)</f>
        <v>0</v>
      </c>
      <c r="H36" s="41">
        <v>0</v>
      </c>
      <c r="I36" s="41">
        <v>0</v>
      </c>
      <c r="J36" s="41">
        <v>0</v>
      </c>
      <c r="K36" s="41">
        <v>0</v>
      </c>
      <c r="L36" s="41">
        <v>0</v>
      </c>
      <c r="M36" s="41">
        <v>0</v>
      </c>
      <c r="O36" s="75">
        <v>0</v>
      </c>
      <c r="Q36" s="133" t="s">
        <v>202</v>
      </c>
    </row>
    <row r="37" spans="1:17" x14ac:dyDescent="0.2">
      <c r="A37" s="82"/>
      <c r="B37" s="6" t="s">
        <v>80</v>
      </c>
      <c r="D37" s="6" t="s">
        <v>176</v>
      </c>
      <c r="F37" s="77">
        <f>SUM(H37:M37,O37)</f>
        <v>91856</v>
      </c>
      <c r="H37" s="41">
        <v>0</v>
      </c>
      <c r="I37" s="41">
        <v>0</v>
      </c>
      <c r="J37" s="41">
        <v>91856</v>
      </c>
      <c r="K37" s="41">
        <v>0</v>
      </c>
      <c r="L37" s="41">
        <v>0</v>
      </c>
      <c r="M37" s="41">
        <v>0</v>
      </c>
      <c r="O37" s="75">
        <v>0</v>
      </c>
      <c r="Q37" s="133" t="s">
        <v>680</v>
      </c>
    </row>
    <row r="38" spans="1:17" x14ac:dyDescent="0.2">
      <c r="F38" s="82"/>
      <c r="O38" s="82"/>
      <c r="Q38" s="133"/>
    </row>
    <row r="39" spans="1:17" x14ac:dyDescent="0.2">
      <c r="B39" s="5" t="s">
        <v>81</v>
      </c>
      <c r="F39" s="82"/>
      <c r="O39" s="82"/>
      <c r="Q39" s="133"/>
    </row>
    <row r="40" spans="1:17" x14ac:dyDescent="0.2">
      <c r="B40" s="6" t="s">
        <v>82</v>
      </c>
      <c r="D40" s="6" t="s">
        <v>176</v>
      </c>
      <c r="F40" s="77">
        <f>SUM(H40:M40,O40)</f>
        <v>266356435.09152263</v>
      </c>
      <c r="H40" s="41">
        <v>6989314</v>
      </c>
      <c r="I40" s="41">
        <v>96129713.533498079</v>
      </c>
      <c r="J40" s="41">
        <v>88617453.030011207</v>
      </c>
      <c r="K40" s="41">
        <v>2129120.9900000002</v>
      </c>
      <c r="L40" s="41">
        <v>58337030.521811716</v>
      </c>
      <c r="M40" s="41">
        <v>5213538.7061404996</v>
      </c>
      <c r="O40" s="75">
        <v>8940264.3100611195</v>
      </c>
      <c r="Q40" s="133" t="s">
        <v>505</v>
      </c>
    </row>
    <row r="41" spans="1:17" x14ac:dyDescent="0.2">
      <c r="B41" s="6" t="s">
        <v>89</v>
      </c>
      <c r="D41" s="6" t="s">
        <v>176</v>
      </c>
      <c r="F41" s="77">
        <f>SUM(H41:M41,O41)</f>
        <v>721347.19662066887</v>
      </c>
      <c r="H41" s="41">
        <v>12146</v>
      </c>
      <c r="I41" s="41">
        <v>207852.55035050333</v>
      </c>
      <c r="J41" s="41">
        <v>208666.057315035</v>
      </c>
      <c r="K41" s="41">
        <v>18395.310000000001</v>
      </c>
      <c r="L41" s="41">
        <v>225680.6607820041</v>
      </c>
      <c r="M41" s="41">
        <v>14260.398173126499</v>
      </c>
      <c r="O41" s="75">
        <v>34346.22</v>
      </c>
      <c r="Q41" s="133" t="s">
        <v>506</v>
      </c>
    </row>
    <row r="42" spans="1:17" x14ac:dyDescent="0.2">
      <c r="B42" s="6" t="s">
        <v>83</v>
      </c>
      <c r="D42" s="6" t="s">
        <v>176</v>
      </c>
      <c r="F42" s="77">
        <f>SUM(H42:M42,O42)</f>
        <v>125467.64</v>
      </c>
      <c r="H42" s="41">
        <v>0</v>
      </c>
      <c r="I42" s="41">
        <v>0</v>
      </c>
      <c r="J42" s="41">
        <v>0</v>
      </c>
      <c r="K42" s="41">
        <v>125467.64</v>
      </c>
      <c r="L42" s="41">
        <v>0</v>
      </c>
      <c r="M42" s="41">
        <v>0</v>
      </c>
      <c r="O42" s="75">
        <v>0</v>
      </c>
      <c r="Q42" s="133" t="s">
        <v>681</v>
      </c>
    </row>
    <row r="43" spans="1:17" s="82" customFormat="1" x14ac:dyDescent="0.2">
      <c r="Q43" s="133"/>
    </row>
    <row r="44" spans="1:17" x14ac:dyDescent="0.2">
      <c r="B44" s="5" t="s">
        <v>84</v>
      </c>
      <c r="F44" s="82"/>
      <c r="O44" s="82"/>
      <c r="Q44" s="133"/>
    </row>
    <row r="45" spans="1:17" x14ac:dyDescent="0.2">
      <c r="B45" s="6" t="s">
        <v>85</v>
      </c>
      <c r="D45" s="6" t="s">
        <v>176</v>
      </c>
      <c r="F45" s="77">
        <f>SUM(H45:M45,O45)</f>
        <v>1165461.4474922474</v>
      </c>
      <c r="H45" s="41">
        <v>0</v>
      </c>
      <c r="I45" s="41">
        <v>609831.5695574265</v>
      </c>
      <c r="J45" s="41">
        <v>56728.9341870887</v>
      </c>
      <c r="K45" s="41">
        <v>0</v>
      </c>
      <c r="L45" s="41">
        <v>498900.94374773226</v>
      </c>
      <c r="M45" s="41">
        <v>0</v>
      </c>
      <c r="O45" s="75">
        <v>0</v>
      </c>
      <c r="Q45" s="133" t="s">
        <v>507</v>
      </c>
    </row>
    <row r="46" spans="1:17" x14ac:dyDescent="0.2">
      <c r="B46" s="6" t="s">
        <v>86</v>
      </c>
      <c r="D46" s="6" t="s">
        <v>176</v>
      </c>
      <c r="F46" s="77">
        <f>SUM(H46:M46,O46)</f>
        <v>264904.43271240708</v>
      </c>
      <c r="H46" s="41">
        <v>0</v>
      </c>
      <c r="I46" s="41">
        <v>152813.81753266341</v>
      </c>
      <c r="J46" s="41">
        <v>0</v>
      </c>
      <c r="K46" s="41">
        <v>1247.31</v>
      </c>
      <c r="L46" s="41">
        <v>110770.7051797437</v>
      </c>
      <c r="M46" s="41">
        <v>72.599999999999994</v>
      </c>
      <c r="O46" s="75">
        <v>0</v>
      </c>
      <c r="Q46" s="133" t="s">
        <v>508</v>
      </c>
    </row>
    <row r="47" spans="1:17" x14ac:dyDescent="0.2">
      <c r="B47" s="6" t="s">
        <v>87</v>
      </c>
      <c r="D47" s="6" t="s">
        <v>176</v>
      </c>
      <c r="F47" s="77">
        <f>SUM(H47:M47,O47)</f>
        <v>276379.7596410148</v>
      </c>
      <c r="H47" s="41">
        <v>4556</v>
      </c>
      <c r="I47" s="41">
        <v>121488.72255398685</v>
      </c>
      <c r="J47" s="41">
        <v>94236.851794469694</v>
      </c>
      <c r="K47" s="41">
        <v>598.84</v>
      </c>
      <c r="L47" s="41">
        <v>38587.724341917252</v>
      </c>
      <c r="M47" s="41">
        <v>5187.07</v>
      </c>
      <c r="O47" s="75">
        <v>11724.550950641</v>
      </c>
      <c r="Q47" s="133" t="s">
        <v>509</v>
      </c>
    </row>
    <row r="48" spans="1:17" x14ac:dyDescent="0.2">
      <c r="B48" s="6" t="s">
        <v>88</v>
      </c>
      <c r="D48" s="6" t="s">
        <v>176</v>
      </c>
      <c r="F48" s="77">
        <f>SUM(H48:M48,O48)</f>
        <v>7837656.3498351229</v>
      </c>
      <c r="H48" s="41">
        <v>0</v>
      </c>
      <c r="I48" s="41">
        <v>1382007.6748606495</v>
      </c>
      <c r="J48" s="41">
        <v>4650045.3202308798</v>
      </c>
      <c r="K48" s="41">
        <v>9819.83</v>
      </c>
      <c r="L48" s="41">
        <v>1790143.4616246179</v>
      </c>
      <c r="M48" s="41">
        <v>5640.0631189752003</v>
      </c>
      <c r="O48" s="75">
        <v>0</v>
      </c>
      <c r="Q48" s="133" t="s">
        <v>682</v>
      </c>
    </row>
    <row r="49" spans="1:18" x14ac:dyDescent="0.2">
      <c r="O49" s="82"/>
    </row>
    <row r="50" spans="1:18" s="12" customFormat="1" x14ac:dyDescent="0.2">
      <c r="B50" s="12" t="s">
        <v>181</v>
      </c>
      <c r="O50" s="73"/>
      <c r="P50" s="61"/>
      <c r="R50" s="73"/>
    </row>
    <row r="51" spans="1:18" x14ac:dyDescent="0.2">
      <c r="O51" s="82"/>
    </row>
    <row r="52" spans="1:18" s="82" customFormat="1" x14ac:dyDescent="0.2">
      <c r="B52" s="87" t="s">
        <v>214</v>
      </c>
    </row>
    <row r="53" spans="1:18" x14ac:dyDescent="0.2">
      <c r="B53" s="33" t="s">
        <v>78</v>
      </c>
      <c r="O53" s="82"/>
    </row>
    <row r="54" spans="1:18" x14ac:dyDescent="0.2">
      <c r="A54" s="82"/>
      <c r="B54" s="6" t="s">
        <v>79</v>
      </c>
      <c r="D54" s="6" t="s">
        <v>178</v>
      </c>
      <c r="F54" s="77">
        <f>SUM(H54:M54,O54)</f>
        <v>0</v>
      </c>
      <c r="H54" s="41">
        <v>0</v>
      </c>
      <c r="I54" s="41">
        <v>0</v>
      </c>
      <c r="J54" s="41">
        <v>0</v>
      </c>
      <c r="K54" s="41">
        <v>0</v>
      </c>
      <c r="L54" s="41">
        <v>0</v>
      </c>
      <c r="M54" s="41">
        <v>0</v>
      </c>
      <c r="O54" s="75">
        <v>0</v>
      </c>
      <c r="Q54" s="133" t="s">
        <v>203</v>
      </c>
    </row>
    <row r="55" spans="1:18" x14ac:dyDescent="0.2">
      <c r="A55" s="82"/>
      <c r="B55" s="6" t="s">
        <v>80</v>
      </c>
      <c r="D55" s="6" t="s">
        <v>178</v>
      </c>
      <c r="F55" s="77">
        <f>SUM(H55:M55,O55)</f>
        <v>205671.83600000001</v>
      </c>
      <c r="H55" s="41">
        <v>0</v>
      </c>
      <c r="I55" s="41">
        <v>0</v>
      </c>
      <c r="J55" s="41">
        <v>205671.83600000001</v>
      </c>
      <c r="K55" s="41">
        <v>0</v>
      </c>
      <c r="L55" s="41">
        <v>0</v>
      </c>
      <c r="M55" s="41">
        <v>0</v>
      </c>
      <c r="O55" s="75">
        <v>0</v>
      </c>
      <c r="Q55" s="133" t="s">
        <v>683</v>
      </c>
    </row>
    <row r="56" spans="1:18" x14ac:dyDescent="0.2">
      <c r="F56" s="82"/>
      <c r="O56" s="82"/>
      <c r="Q56" s="133"/>
    </row>
    <row r="57" spans="1:18" x14ac:dyDescent="0.2">
      <c r="B57" s="5" t="s">
        <v>81</v>
      </c>
      <c r="F57" s="82"/>
      <c r="O57" s="82"/>
      <c r="Q57" s="133"/>
    </row>
    <row r="58" spans="1:18" x14ac:dyDescent="0.2">
      <c r="B58" s="6" t="s">
        <v>82</v>
      </c>
      <c r="D58" s="6" t="s">
        <v>178</v>
      </c>
      <c r="F58" s="77">
        <f>SUM(H58:M58,O58)</f>
        <v>260040724.44430083</v>
      </c>
      <c r="H58" s="41">
        <v>7163617</v>
      </c>
      <c r="I58" s="41">
        <v>102505129.46786149</v>
      </c>
      <c r="J58" s="41">
        <v>77616529.950607806</v>
      </c>
      <c r="K58" s="41">
        <v>2185630.2799999998</v>
      </c>
      <c r="L58" s="41">
        <v>56482567.345354237</v>
      </c>
      <c r="M58" s="41">
        <v>5765265.7862155503</v>
      </c>
      <c r="O58" s="75">
        <v>8321984.6142617501</v>
      </c>
      <c r="Q58" s="133" t="s">
        <v>510</v>
      </c>
    </row>
    <row r="59" spans="1:18" x14ac:dyDescent="0.2">
      <c r="B59" s="6" t="s">
        <v>89</v>
      </c>
      <c r="D59" s="6" t="s">
        <v>178</v>
      </c>
      <c r="F59" s="77">
        <f>SUM(H59:M59,O59)</f>
        <v>765326.5800213567</v>
      </c>
      <c r="H59" s="41">
        <v>10269</v>
      </c>
      <c r="I59" s="41">
        <v>183547.0919305034</v>
      </c>
      <c r="J59" s="41">
        <v>247601.23425671499</v>
      </c>
      <c r="K59" s="41">
        <v>24549.97</v>
      </c>
      <c r="L59" s="41">
        <v>245614.57855921655</v>
      </c>
      <c r="M59" s="41">
        <v>16896.235274921801</v>
      </c>
      <c r="O59" s="75">
        <v>36848.47</v>
      </c>
      <c r="Q59" s="133" t="s">
        <v>511</v>
      </c>
    </row>
    <row r="60" spans="1:18" x14ac:dyDescent="0.2">
      <c r="B60" s="6" t="s">
        <v>83</v>
      </c>
      <c r="D60" s="6" t="s">
        <v>178</v>
      </c>
      <c r="F60" s="77">
        <f>SUM(H60:M60,O60)</f>
        <v>325158.7</v>
      </c>
      <c r="H60" s="41">
        <v>0</v>
      </c>
      <c r="I60" s="41">
        <v>0</v>
      </c>
      <c r="J60" s="41">
        <v>0</v>
      </c>
      <c r="K60" s="41">
        <v>325158.7</v>
      </c>
      <c r="L60" s="41">
        <v>0</v>
      </c>
      <c r="M60" s="41">
        <v>0</v>
      </c>
      <c r="O60" s="75">
        <v>0</v>
      </c>
      <c r="Q60" s="133" t="s">
        <v>691</v>
      </c>
    </row>
    <row r="61" spans="1:18" x14ac:dyDescent="0.2">
      <c r="F61" s="82"/>
      <c r="O61" s="82"/>
      <c r="Q61" s="133"/>
    </row>
    <row r="62" spans="1:18" x14ac:dyDescent="0.2">
      <c r="B62" s="5" t="s">
        <v>84</v>
      </c>
      <c r="F62" s="82"/>
      <c r="O62" s="82"/>
      <c r="Q62" s="133"/>
    </row>
    <row r="63" spans="1:18" x14ac:dyDescent="0.2">
      <c r="B63" s="6" t="s">
        <v>85</v>
      </c>
      <c r="D63" s="6" t="s">
        <v>178</v>
      </c>
      <c r="F63" s="77">
        <f>SUM(H63:M63,O63)</f>
        <v>1326398.5914071221</v>
      </c>
      <c r="H63" s="41">
        <v>0</v>
      </c>
      <c r="I63" s="41">
        <v>852414.65631350153</v>
      </c>
      <c r="J63" s="41">
        <v>161914.897340617</v>
      </c>
      <c r="K63" s="41">
        <v>0</v>
      </c>
      <c r="L63" s="41">
        <v>312069.03775300353</v>
      </c>
      <c r="M63" s="41">
        <v>0</v>
      </c>
      <c r="O63" s="75">
        <v>0</v>
      </c>
      <c r="Q63" s="133" t="s">
        <v>512</v>
      </c>
    </row>
    <row r="64" spans="1:18" x14ac:dyDescent="0.2">
      <c r="B64" s="6" t="s">
        <v>86</v>
      </c>
      <c r="D64" s="6" t="s">
        <v>178</v>
      </c>
      <c r="F64" s="77">
        <f>SUM(H64:M64,O64)</f>
        <v>370494.28888851148</v>
      </c>
      <c r="H64" s="41">
        <v>0</v>
      </c>
      <c r="I64" s="41">
        <v>103404.87046316286</v>
      </c>
      <c r="J64" s="41">
        <v>0</v>
      </c>
      <c r="K64" s="41">
        <v>1983.11</v>
      </c>
      <c r="L64" s="41">
        <v>264740.71842534858</v>
      </c>
      <c r="M64" s="41">
        <v>365.59</v>
      </c>
      <c r="O64" s="75">
        <v>0</v>
      </c>
      <c r="Q64" s="133" t="s">
        <v>513</v>
      </c>
    </row>
    <row r="65" spans="1:18" x14ac:dyDescent="0.2">
      <c r="B65" s="6" t="s">
        <v>87</v>
      </c>
      <c r="D65" s="6" t="s">
        <v>178</v>
      </c>
      <c r="F65" s="77">
        <f>SUM(H65:M65,O65)</f>
        <v>224805.38539934167</v>
      </c>
      <c r="H65" s="41">
        <v>5645.65</v>
      </c>
      <c r="I65" s="41">
        <v>26093.333854267254</v>
      </c>
      <c r="J65" s="41">
        <v>39008.762818591204</v>
      </c>
      <c r="K65" s="41">
        <v>5111.79</v>
      </c>
      <c r="L65" s="41">
        <v>68435.243953777739</v>
      </c>
      <c r="M65" s="41">
        <v>66382.809828049998</v>
      </c>
      <c r="O65" s="75">
        <v>14127.794944655499</v>
      </c>
      <c r="Q65" s="133" t="s">
        <v>514</v>
      </c>
    </row>
    <row r="66" spans="1:18" x14ac:dyDescent="0.2">
      <c r="B66" s="6" t="s">
        <v>88</v>
      </c>
      <c r="D66" s="6" t="s">
        <v>178</v>
      </c>
      <c r="F66" s="77">
        <f>SUM(H66:M66,O66)</f>
        <v>7101668.9782018848</v>
      </c>
      <c r="H66" s="41">
        <v>0</v>
      </c>
      <c r="I66" s="41">
        <v>1272482.8654981481</v>
      </c>
      <c r="J66" s="41">
        <v>5099894.6412211303</v>
      </c>
      <c r="K66" s="41">
        <v>11100.61</v>
      </c>
      <c r="L66" s="41">
        <v>703859.70008091792</v>
      </c>
      <c r="M66" s="41">
        <v>14331.161401687999</v>
      </c>
      <c r="O66" s="75">
        <v>0</v>
      </c>
      <c r="Q66" s="133" t="s">
        <v>692</v>
      </c>
    </row>
    <row r="67" spans="1:18" x14ac:dyDescent="0.2">
      <c r="O67" s="82"/>
    </row>
    <row r="68" spans="1:18" s="12" customFormat="1" x14ac:dyDescent="0.2">
      <c r="B68" s="12" t="s">
        <v>146</v>
      </c>
      <c r="O68" s="73"/>
      <c r="P68" s="61"/>
      <c r="R68" s="73"/>
    </row>
    <row r="69" spans="1:18" x14ac:dyDescent="0.2">
      <c r="O69" s="82"/>
    </row>
    <row r="70" spans="1:18" s="82" customFormat="1" x14ac:dyDescent="0.2">
      <c r="B70" s="87" t="s">
        <v>214</v>
      </c>
    </row>
    <row r="71" spans="1:18" x14ac:dyDescent="0.2">
      <c r="B71" s="33" t="s">
        <v>78</v>
      </c>
      <c r="O71" s="82"/>
    </row>
    <row r="72" spans="1:18" x14ac:dyDescent="0.2">
      <c r="A72" s="82"/>
      <c r="B72" s="6" t="s">
        <v>79</v>
      </c>
      <c r="D72" s="6" t="s">
        <v>147</v>
      </c>
      <c r="F72" s="77">
        <f>SUM(H72:M72,O72)</f>
        <v>0</v>
      </c>
      <c r="H72" s="41">
        <v>0</v>
      </c>
      <c r="I72" s="41">
        <v>0</v>
      </c>
      <c r="J72" s="41">
        <v>0</v>
      </c>
      <c r="K72" s="41">
        <v>0</v>
      </c>
      <c r="L72" s="41">
        <v>0</v>
      </c>
      <c r="M72" s="41">
        <v>0</v>
      </c>
      <c r="O72" s="75">
        <v>0</v>
      </c>
      <c r="Q72" s="133" t="s">
        <v>204</v>
      </c>
    </row>
    <row r="73" spans="1:18" x14ac:dyDescent="0.2">
      <c r="A73" s="82"/>
      <c r="B73" s="6" t="s">
        <v>80</v>
      </c>
      <c r="D73" s="6" t="s">
        <v>147</v>
      </c>
      <c r="F73" s="77">
        <f>SUM(H73:M73,O73)</f>
        <v>1159433.2200000011</v>
      </c>
      <c r="H73" s="41">
        <v>0</v>
      </c>
      <c r="I73" s="41">
        <v>0</v>
      </c>
      <c r="J73" s="41">
        <v>824268.22000000102</v>
      </c>
      <c r="K73" s="41">
        <v>0</v>
      </c>
      <c r="L73" s="41">
        <v>335165</v>
      </c>
      <c r="M73" s="41">
        <v>0</v>
      </c>
      <c r="O73" s="75">
        <v>0</v>
      </c>
      <c r="Q73" s="133" t="s">
        <v>684</v>
      </c>
    </row>
    <row r="74" spans="1:18" x14ac:dyDescent="0.2">
      <c r="F74" s="82"/>
      <c r="O74" s="82"/>
      <c r="Q74" s="133"/>
    </row>
    <row r="75" spans="1:18" x14ac:dyDescent="0.2">
      <c r="B75" s="5" t="s">
        <v>81</v>
      </c>
      <c r="F75" s="82"/>
      <c r="O75" s="82"/>
      <c r="Q75" s="133"/>
    </row>
    <row r="76" spans="1:18" x14ac:dyDescent="0.2">
      <c r="B76" s="6" t="s">
        <v>82</v>
      </c>
      <c r="D76" s="6" t="s">
        <v>147</v>
      </c>
      <c r="F76" s="77">
        <f>SUM(H76:M76,O76)</f>
        <v>261918996.45457619</v>
      </c>
      <c r="H76" s="41">
        <v>6847027</v>
      </c>
      <c r="I76" s="41">
        <v>96288370.02144222</v>
      </c>
      <c r="J76" s="41">
        <v>77308199.064146399</v>
      </c>
      <c r="K76" s="41">
        <v>2223958.36</v>
      </c>
      <c r="L76" s="41">
        <v>65160692.1958583</v>
      </c>
      <c r="M76" s="41">
        <v>5620497.7553774798</v>
      </c>
      <c r="O76" s="75">
        <v>8470252.0577517599</v>
      </c>
      <c r="Q76" s="133" t="s">
        <v>515</v>
      </c>
    </row>
    <row r="77" spans="1:18" x14ac:dyDescent="0.2">
      <c r="B77" s="6" t="s">
        <v>89</v>
      </c>
      <c r="D77" s="6" t="s">
        <v>147</v>
      </c>
      <c r="F77" s="77">
        <f>SUM(H77:M77,O77)</f>
        <v>586099.52086621861</v>
      </c>
      <c r="H77" s="41">
        <v>8879</v>
      </c>
      <c r="I77" s="41">
        <v>132258.70380744006</v>
      </c>
      <c r="J77" s="41">
        <v>190619.74077028901</v>
      </c>
      <c r="K77" s="41">
        <v>16385.5</v>
      </c>
      <c r="L77" s="41">
        <v>199715.66857304581</v>
      </c>
      <c r="M77" s="41">
        <v>12042.9977154436</v>
      </c>
      <c r="O77" s="75">
        <v>26197.91</v>
      </c>
      <c r="Q77" s="133" t="s">
        <v>516</v>
      </c>
    </row>
    <row r="78" spans="1:18" x14ac:dyDescent="0.2">
      <c r="B78" s="6" t="s">
        <v>83</v>
      </c>
      <c r="D78" s="6" t="s">
        <v>147</v>
      </c>
      <c r="F78" s="77">
        <f>SUM(H78:M78,O78)</f>
        <v>358578</v>
      </c>
      <c r="H78" s="41">
        <v>0</v>
      </c>
      <c r="I78" s="41">
        <v>0</v>
      </c>
      <c r="J78" s="41">
        <v>0</v>
      </c>
      <c r="K78" s="41">
        <v>358578</v>
      </c>
      <c r="L78" s="41">
        <v>0</v>
      </c>
      <c r="M78" s="41">
        <v>0</v>
      </c>
      <c r="O78" s="75">
        <v>0</v>
      </c>
      <c r="Q78" s="133" t="s">
        <v>693</v>
      </c>
    </row>
    <row r="79" spans="1:18" x14ac:dyDescent="0.2">
      <c r="F79" s="82"/>
      <c r="O79" s="82"/>
      <c r="Q79" s="133"/>
    </row>
    <row r="80" spans="1:18" x14ac:dyDescent="0.2">
      <c r="B80" s="5" t="s">
        <v>84</v>
      </c>
      <c r="F80" s="82"/>
      <c r="O80" s="82"/>
      <c r="Q80" s="133"/>
    </row>
    <row r="81" spans="1:18" x14ac:dyDescent="0.2">
      <c r="B81" s="6" t="s">
        <v>85</v>
      </c>
      <c r="D81" s="6" t="s">
        <v>147</v>
      </c>
      <c r="F81" s="77">
        <f>SUM(H81:M81,O81)</f>
        <v>875207.05670991004</v>
      </c>
      <c r="H81" s="41">
        <v>0</v>
      </c>
      <c r="I81" s="41">
        <v>485421.94241992902</v>
      </c>
      <c r="J81" s="41">
        <v>95416.245355200503</v>
      </c>
      <c r="K81" s="41">
        <v>0</v>
      </c>
      <c r="L81" s="41">
        <v>294368.86893478042</v>
      </c>
      <c r="M81" s="41">
        <v>0</v>
      </c>
      <c r="O81" s="75">
        <v>0</v>
      </c>
      <c r="Q81" s="133" t="s">
        <v>517</v>
      </c>
    </row>
    <row r="82" spans="1:18" x14ac:dyDescent="0.2">
      <c r="B82" s="6" t="s">
        <v>86</v>
      </c>
      <c r="D82" s="6" t="s">
        <v>147</v>
      </c>
      <c r="F82" s="77">
        <f>SUM(H82:M82,O82)</f>
        <v>154723.77370618458</v>
      </c>
      <c r="H82" s="41">
        <v>1675</v>
      </c>
      <c r="I82" s="41">
        <v>64641.665320973698</v>
      </c>
      <c r="J82" s="41">
        <v>0</v>
      </c>
      <c r="K82" s="41">
        <v>666.56</v>
      </c>
      <c r="L82" s="41">
        <v>87740.548385210903</v>
      </c>
      <c r="M82" s="41">
        <v>0</v>
      </c>
      <c r="O82" s="75">
        <v>0</v>
      </c>
      <c r="Q82" s="133" t="s">
        <v>518</v>
      </c>
    </row>
    <row r="83" spans="1:18" x14ac:dyDescent="0.2">
      <c r="B83" s="6" t="s">
        <v>87</v>
      </c>
      <c r="D83" s="6" t="s">
        <v>147</v>
      </c>
      <c r="F83" s="77">
        <f>SUM(H83:M83,O83)</f>
        <v>357724.3721766455</v>
      </c>
      <c r="H83" s="41">
        <v>2033</v>
      </c>
      <c r="I83" s="41">
        <v>190682.18287250801</v>
      </c>
      <c r="J83" s="41">
        <v>34450.7511094613</v>
      </c>
      <c r="K83" s="41">
        <v>2214.04</v>
      </c>
      <c r="L83" s="41">
        <v>42004.741185131526</v>
      </c>
      <c r="M83" s="41">
        <v>27296.188513837998</v>
      </c>
      <c r="O83" s="75">
        <v>59043.4684957067</v>
      </c>
      <c r="Q83" s="133" t="s">
        <v>519</v>
      </c>
    </row>
    <row r="84" spans="1:18" x14ac:dyDescent="0.2">
      <c r="B84" s="6" t="s">
        <v>88</v>
      </c>
      <c r="D84" s="6" t="s">
        <v>147</v>
      </c>
      <c r="F84" s="77">
        <f>SUM(H84:M84,O84)</f>
        <v>4654718.5233439095</v>
      </c>
      <c r="H84" s="41">
        <v>0</v>
      </c>
      <c r="I84" s="41">
        <v>1000754.5871543901</v>
      </c>
      <c r="J84" s="41">
        <v>3150823.6558540999</v>
      </c>
      <c r="K84" s="41">
        <v>8198.6</v>
      </c>
      <c r="L84" s="41">
        <v>494941.68033541983</v>
      </c>
      <c r="M84" s="41">
        <v>0</v>
      </c>
      <c r="O84" s="75">
        <v>0</v>
      </c>
      <c r="Q84" s="133" t="s">
        <v>694</v>
      </c>
    </row>
    <row r="85" spans="1:18" x14ac:dyDescent="0.2">
      <c r="O85" s="82"/>
    </row>
    <row r="86" spans="1:18" s="12" customFormat="1" x14ac:dyDescent="0.2">
      <c r="B86" s="12" t="s">
        <v>90</v>
      </c>
      <c r="O86" s="73"/>
      <c r="P86" s="61"/>
      <c r="R86" s="73"/>
    </row>
    <row r="87" spans="1:18" x14ac:dyDescent="0.2">
      <c r="O87" s="82"/>
    </row>
    <row r="88" spans="1:18" s="82" customFormat="1" x14ac:dyDescent="0.2">
      <c r="B88" s="87" t="s">
        <v>214</v>
      </c>
    </row>
    <row r="89" spans="1:18" x14ac:dyDescent="0.2">
      <c r="B89" s="33" t="s">
        <v>78</v>
      </c>
      <c r="O89" s="82"/>
    </row>
    <row r="90" spans="1:18" x14ac:dyDescent="0.2">
      <c r="A90" s="82"/>
      <c r="B90" s="6" t="s">
        <v>79</v>
      </c>
      <c r="D90" s="6" t="s">
        <v>92</v>
      </c>
      <c r="F90" s="77">
        <f>SUM(H90:M90,O90)</f>
        <v>0</v>
      </c>
      <c r="H90" s="41">
        <v>0</v>
      </c>
      <c r="I90" s="41">
        <v>0</v>
      </c>
      <c r="J90" s="41">
        <v>0</v>
      </c>
      <c r="K90" s="41">
        <v>0</v>
      </c>
      <c r="L90" s="41">
        <v>0</v>
      </c>
      <c r="M90" s="41">
        <v>0</v>
      </c>
      <c r="O90" s="75">
        <v>0</v>
      </c>
      <c r="Q90" s="133" t="s">
        <v>205</v>
      </c>
    </row>
    <row r="91" spans="1:18" x14ac:dyDescent="0.2">
      <c r="A91" s="82"/>
      <c r="B91" s="6" t="s">
        <v>80</v>
      </c>
      <c r="D91" s="6" t="s">
        <v>92</v>
      </c>
      <c r="F91" s="77">
        <f>SUM(H91:M91,O91)</f>
        <v>729267.3600000001</v>
      </c>
      <c r="H91" s="41">
        <v>0</v>
      </c>
      <c r="I91" s="41">
        <v>0</v>
      </c>
      <c r="J91" s="41">
        <v>541860.28</v>
      </c>
      <c r="K91" s="41">
        <v>0</v>
      </c>
      <c r="L91" s="41">
        <v>187407.0800000001</v>
      </c>
      <c r="M91" s="41">
        <v>0</v>
      </c>
      <c r="O91" s="75">
        <v>0</v>
      </c>
      <c r="Q91" s="133" t="s">
        <v>685</v>
      </c>
    </row>
    <row r="92" spans="1:18" x14ac:dyDescent="0.2">
      <c r="F92" s="82"/>
      <c r="O92" s="82"/>
      <c r="Q92" s="133"/>
    </row>
    <row r="93" spans="1:18" x14ac:dyDescent="0.2">
      <c r="B93" s="5" t="s">
        <v>81</v>
      </c>
      <c r="F93" s="82"/>
      <c r="O93" s="82"/>
      <c r="Q93" s="133"/>
    </row>
    <row r="94" spans="1:18" x14ac:dyDescent="0.2">
      <c r="B94" s="6" t="s">
        <v>82</v>
      </c>
      <c r="D94" s="6" t="s">
        <v>92</v>
      </c>
      <c r="F94" s="77">
        <f>SUM(H94:M94,O94)</f>
        <v>272349771.10831529</v>
      </c>
      <c r="H94" s="41">
        <v>7029929</v>
      </c>
      <c r="I94" s="41">
        <v>102406339.70972154</v>
      </c>
      <c r="J94" s="41">
        <v>75457952.793060496</v>
      </c>
      <c r="K94" s="41">
        <v>2279507.4900000002</v>
      </c>
      <c r="L94" s="41">
        <v>69923539.874999508</v>
      </c>
      <c r="M94" s="41">
        <v>5208331.8034328297</v>
      </c>
      <c r="O94" s="75">
        <v>10044170.4371009</v>
      </c>
      <c r="Q94" s="133" t="s">
        <v>520</v>
      </c>
    </row>
    <row r="95" spans="1:18" x14ac:dyDescent="0.2">
      <c r="B95" s="6" t="s">
        <v>89</v>
      </c>
      <c r="D95" s="6" t="s">
        <v>92</v>
      </c>
      <c r="F95" s="77">
        <f>SUM(H95:M95,O95)</f>
        <v>274226.927080717</v>
      </c>
      <c r="H95" s="41">
        <v>3472</v>
      </c>
      <c r="I95" s="41">
        <v>92095.872912491453</v>
      </c>
      <c r="J95" s="41">
        <v>73654.881415888594</v>
      </c>
      <c r="K95" s="41">
        <v>6636.47</v>
      </c>
      <c r="L95" s="41">
        <v>82767.438702181753</v>
      </c>
      <c r="M95" s="41">
        <v>4718.1440501551897</v>
      </c>
      <c r="O95" s="75">
        <v>10882.12</v>
      </c>
      <c r="Q95" s="133" t="s">
        <v>521</v>
      </c>
    </row>
    <row r="96" spans="1:18" s="133" customFormat="1" x14ac:dyDescent="0.2">
      <c r="B96" s="133" t="s">
        <v>865</v>
      </c>
      <c r="D96" s="133" t="s">
        <v>92</v>
      </c>
      <c r="F96" s="77">
        <f t="shared" ref="F96:F98" si="0">SUM(H96:M96,O96)</f>
        <v>275641.86</v>
      </c>
      <c r="H96" s="75">
        <v>67838.039999999994</v>
      </c>
      <c r="I96" s="75">
        <v>0</v>
      </c>
      <c r="J96" s="75">
        <v>207803.82</v>
      </c>
      <c r="K96" s="75">
        <v>0</v>
      </c>
      <c r="L96" s="75">
        <v>0</v>
      </c>
      <c r="M96" s="75">
        <v>0</v>
      </c>
      <c r="O96" s="75">
        <v>0</v>
      </c>
      <c r="Q96" s="133" t="s">
        <v>868</v>
      </c>
    </row>
    <row r="97" spans="1:19" s="133" customFormat="1" x14ac:dyDescent="0.2">
      <c r="B97" s="133" t="s">
        <v>867</v>
      </c>
      <c r="D97" s="133" t="s">
        <v>92</v>
      </c>
      <c r="F97" s="77">
        <f t="shared" si="0"/>
        <v>49017.96</v>
      </c>
      <c r="H97" s="75">
        <v>0</v>
      </c>
      <c r="I97" s="75">
        <v>0</v>
      </c>
      <c r="J97" s="75">
        <v>49017.96</v>
      </c>
      <c r="K97" s="75">
        <v>0</v>
      </c>
      <c r="L97" s="75">
        <v>0</v>
      </c>
      <c r="M97" s="75">
        <v>0</v>
      </c>
      <c r="O97" s="75">
        <v>0</v>
      </c>
      <c r="Q97" s="133" t="s">
        <v>868</v>
      </c>
    </row>
    <row r="98" spans="1:19" s="133" customFormat="1" x14ac:dyDescent="0.2">
      <c r="B98" s="133" t="s">
        <v>866</v>
      </c>
      <c r="D98" s="133" t="s">
        <v>92</v>
      </c>
      <c r="F98" s="77">
        <f t="shared" si="0"/>
        <v>0</v>
      </c>
      <c r="H98" s="75">
        <v>0</v>
      </c>
      <c r="I98" s="75">
        <v>0</v>
      </c>
      <c r="J98" s="75">
        <v>0</v>
      </c>
      <c r="K98" s="75">
        <v>0</v>
      </c>
      <c r="L98" s="75">
        <v>0</v>
      </c>
      <c r="M98" s="75">
        <v>0</v>
      </c>
      <c r="O98" s="75">
        <v>0</v>
      </c>
      <c r="Q98" s="133" t="s">
        <v>868</v>
      </c>
    </row>
    <row r="99" spans="1:19" x14ac:dyDescent="0.2">
      <c r="B99" s="6" t="s">
        <v>83</v>
      </c>
      <c r="D99" s="6" t="s">
        <v>92</v>
      </c>
      <c r="F99" s="77">
        <f>SUM(H99:M99,O99)</f>
        <v>330634.69</v>
      </c>
      <c r="H99" s="41">
        <v>0</v>
      </c>
      <c r="I99" s="41">
        <v>0</v>
      </c>
      <c r="J99" s="41">
        <v>0</v>
      </c>
      <c r="K99" s="41">
        <v>330634.69</v>
      </c>
      <c r="L99" s="41">
        <v>0</v>
      </c>
      <c r="M99" s="41">
        <v>0</v>
      </c>
      <c r="O99" s="75">
        <v>0</v>
      </c>
      <c r="Q99" s="133" t="s">
        <v>695</v>
      </c>
    </row>
    <row r="100" spans="1:19" x14ac:dyDescent="0.2">
      <c r="F100" s="82"/>
      <c r="O100" s="82"/>
      <c r="Q100" s="133"/>
    </row>
    <row r="101" spans="1:19" x14ac:dyDescent="0.2">
      <c r="B101" s="5" t="s">
        <v>84</v>
      </c>
      <c r="F101" s="82"/>
      <c r="O101" s="82"/>
      <c r="Q101" s="133"/>
    </row>
    <row r="102" spans="1:19" x14ac:dyDescent="0.2">
      <c r="B102" s="6" t="s">
        <v>85</v>
      </c>
      <c r="D102" s="6" t="s">
        <v>92</v>
      </c>
      <c r="F102" s="77">
        <f>SUM(H102:M102,O102)</f>
        <v>916359.65626945952</v>
      </c>
      <c r="H102" s="41">
        <v>0</v>
      </c>
      <c r="I102" s="41">
        <v>297480.27853225701</v>
      </c>
      <c r="J102" s="41">
        <v>110868.08025456101</v>
      </c>
      <c r="K102" s="41">
        <v>0</v>
      </c>
      <c r="L102" s="41">
        <v>508011.29748264153</v>
      </c>
      <c r="M102" s="41">
        <v>0</v>
      </c>
      <c r="O102" s="75">
        <v>0</v>
      </c>
      <c r="Q102" s="133" t="s">
        <v>522</v>
      </c>
    </row>
    <row r="103" spans="1:19" x14ac:dyDescent="0.2">
      <c r="B103" s="6" t="s">
        <v>86</v>
      </c>
      <c r="D103" s="6" t="s">
        <v>92</v>
      </c>
      <c r="F103" s="77">
        <f>SUM(H103:M103,O103)</f>
        <v>266631.78235455696</v>
      </c>
      <c r="H103" s="41">
        <v>2746</v>
      </c>
      <c r="I103" s="41">
        <v>14973.5774914577</v>
      </c>
      <c r="J103" s="41">
        <v>0</v>
      </c>
      <c r="K103" s="41">
        <v>705.63</v>
      </c>
      <c r="L103" s="41">
        <v>248206.57486309926</v>
      </c>
      <c r="M103" s="41">
        <v>0</v>
      </c>
      <c r="O103" s="75">
        <v>0</v>
      </c>
      <c r="Q103" s="133" t="s">
        <v>523</v>
      </c>
    </row>
    <row r="104" spans="1:19" x14ac:dyDescent="0.2">
      <c r="B104" s="6" t="s">
        <v>87</v>
      </c>
      <c r="D104" s="6" t="s">
        <v>92</v>
      </c>
      <c r="F104" s="77">
        <f>SUM(H104:M104,O104)</f>
        <v>194502.49229085873</v>
      </c>
      <c r="H104" s="41">
        <v>18880</v>
      </c>
      <c r="I104" s="41">
        <v>31871.808573381499</v>
      </c>
      <c r="J104" s="41">
        <v>41275.791640382799</v>
      </c>
      <c r="K104" s="41">
        <v>324.33</v>
      </c>
      <c r="L104" s="41">
        <v>73781.441494130428</v>
      </c>
      <c r="M104" s="41">
        <v>18241.2832600972</v>
      </c>
      <c r="O104" s="75">
        <v>10127.837322866801</v>
      </c>
      <c r="Q104" s="133" t="s">
        <v>524</v>
      </c>
    </row>
    <row r="105" spans="1:19" x14ac:dyDescent="0.2">
      <c r="B105" s="6" t="s">
        <v>88</v>
      </c>
      <c r="D105" s="6" t="s">
        <v>92</v>
      </c>
      <c r="F105" s="77">
        <f>SUM(H105:M105,O105)</f>
        <v>4981470.4111281577</v>
      </c>
      <c r="H105" s="41">
        <v>0</v>
      </c>
      <c r="I105" s="41">
        <v>949375.82120173797</v>
      </c>
      <c r="J105" s="41">
        <v>3770740.5947263902</v>
      </c>
      <c r="K105" s="41">
        <v>8328.18</v>
      </c>
      <c r="L105" s="41">
        <v>247639.31520002961</v>
      </c>
      <c r="M105" s="41">
        <v>5386.5</v>
      </c>
      <c r="O105" s="75">
        <v>0</v>
      </c>
      <c r="Q105" s="133" t="s">
        <v>696</v>
      </c>
    </row>
    <row r="106" spans="1:19" x14ac:dyDescent="0.2">
      <c r="O106" s="82"/>
    </row>
    <row r="107" spans="1:19" s="12" customFormat="1" x14ac:dyDescent="0.2">
      <c r="B107" s="12" t="s">
        <v>91</v>
      </c>
      <c r="O107" s="73"/>
      <c r="P107" s="61"/>
      <c r="R107" s="73"/>
    </row>
    <row r="108" spans="1:19" x14ac:dyDescent="0.2">
      <c r="O108" s="82"/>
    </row>
    <row r="109" spans="1:19" s="82" customFormat="1" x14ac:dyDescent="0.2">
      <c r="B109" s="87" t="s">
        <v>214</v>
      </c>
    </row>
    <row r="110" spans="1:19" x14ac:dyDescent="0.2">
      <c r="B110" s="33" t="s">
        <v>78</v>
      </c>
      <c r="O110" s="82"/>
    </row>
    <row r="111" spans="1:19" x14ac:dyDescent="0.2">
      <c r="A111" s="82"/>
      <c r="B111" s="6" t="s">
        <v>79</v>
      </c>
      <c r="D111" s="6" t="s">
        <v>93</v>
      </c>
      <c r="F111" s="77">
        <f>SUM(H111:M111,O111)</f>
        <v>0</v>
      </c>
      <c r="H111" s="165">
        <v>0</v>
      </c>
      <c r="I111" s="165">
        <v>0</v>
      </c>
      <c r="J111" s="165">
        <v>0</v>
      </c>
      <c r="K111" s="165">
        <v>0</v>
      </c>
      <c r="L111" s="165">
        <v>0</v>
      </c>
      <c r="M111" s="165">
        <v>0</v>
      </c>
      <c r="N111" s="82"/>
      <c r="O111" s="165">
        <v>0</v>
      </c>
      <c r="Q111" s="6" t="s">
        <v>812</v>
      </c>
      <c r="S111" s="155"/>
    </row>
    <row r="112" spans="1:19" x14ac:dyDescent="0.2">
      <c r="A112" s="82"/>
      <c r="B112" s="6" t="s">
        <v>80</v>
      </c>
      <c r="D112" s="6" t="s">
        <v>93</v>
      </c>
      <c r="F112" s="77">
        <f>SUM(H112:M112,O112)</f>
        <v>1050521.9899999998</v>
      </c>
      <c r="H112" s="165">
        <v>0</v>
      </c>
      <c r="I112" s="165">
        <v>0</v>
      </c>
      <c r="J112" s="165">
        <v>779510.35</v>
      </c>
      <c r="K112" s="165">
        <v>0</v>
      </c>
      <c r="L112" s="165">
        <v>271011.6399999999</v>
      </c>
      <c r="M112" s="165">
        <v>0</v>
      </c>
      <c r="N112" s="82"/>
      <c r="O112" s="165">
        <v>0</v>
      </c>
      <c r="Q112" s="6" t="s">
        <v>811</v>
      </c>
    </row>
    <row r="113" spans="2:17" x14ac:dyDescent="0.2">
      <c r="F113" s="82"/>
      <c r="H113" s="24"/>
      <c r="I113" s="24"/>
      <c r="J113" s="24"/>
      <c r="K113" s="24"/>
      <c r="L113" s="24"/>
      <c r="M113" s="24"/>
      <c r="N113" s="82"/>
      <c r="O113" s="82"/>
    </row>
    <row r="114" spans="2:17" x14ac:dyDescent="0.2">
      <c r="B114" s="5" t="s">
        <v>81</v>
      </c>
      <c r="F114" s="82"/>
      <c r="H114" s="24"/>
      <c r="I114" s="24"/>
      <c r="J114" s="24"/>
      <c r="K114" s="24"/>
      <c r="L114" s="24"/>
      <c r="M114" s="24"/>
      <c r="N114" s="82"/>
      <c r="O114" s="82"/>
    </row>
    <row r="115" spans="2:17" x14ac:dyDescent="0.2">
      <c r="B115" s="6" t="s">
        <v>82</v>
      </c>
      <c r="D115" s="6" t="s">
        <v>93</v>
      </c>
      <c r="F115" s="77">
        <f>SUM(H115:M115,O115)</f>
        <v>295625384.91237205</v>
      </c>
      <c r="H115" s="165">
        <v>7614448</v>
      </c>
      <c r="I115" s="165">
        <v>121952778.54269563</v>
      </c>
      <c r="J115" s="165">
        <v>76704589.943322107</v>
      </c>
      <c r="K115" s="165">
        <v>2352273.94</v>
      </c>
      <c r="L115" s="165">
        <v>71513760.218066096</v>
      </c>
      <c r="M115" s="165">
        <v>5736451.3961601648</v>
      </c>
      <c r="N115" s="82"/>
      <c r="O115" s="165">
        <v>9751082.8721280266</v>
      </c>
      <c r="Q115" s="6" t="s">
        <v>813</v>
      </c>
    </row>
    <row r="116" spans="2:17" x14ac:dyDescent="0.2">
      <c r="B116" s="6" t="s">
        <v>89</v>
      </c>
      <c r="D116" s="6" t="s">
        <v>93</v>
      </c>
      <c r="F116" s="77">
        <f>SUM(H116:M116,O116)</f>
        <v>781887.02526492544</v>
      </c>
      <c r="H116" s="165">
        <v>12225</v>
      </c>
      <c r="I116" s="165">
        <v>168409.94927957584</v>
      </c>
      <c r="J116" s="165">
        <v>220126.41390991225</v>
      </c>
      <c r="K116" s="165">
        <v>19417.47</v>
      </c>
      <c r="L116" s="165">
        <v>314835.04886970064</v>
      </c>
      <c r="M116" s="165">
        <v>15108.763205736783</v>
      </c>
      <c r="N116" s="82"/>
      <c r="O116" s="165">
        <v>31764.38</v>
      </c>
      <c r="Q116" s="6" t="s">
        <v>814</v>
      </c>
    </row>
    <row r="117" spans="2:17" s="133" customFormat="1" x14ac:dyDescent="0.2">
      <c r="B117" s="133" t="s">
        <v>865</v>
      </c>
      <c r="D117" s="133" t="s">
        <v>93</v>
      </c>
      <c r="F117" s="77">
        <f t="shared" ref="F117:F119" si="1">SUM(H117:M117,O117)</f>
        <v>527106.11</v>
      </c>
      <c r="H117" s="165">
        <v>31952.7</v>
      </c>
      <c r="I117" s="165">
        <v>0</v>
      </c>
      <c r="J117" s="165">
        <v>495153.41</v>
      </c>
      <c r="K117" s="165">
        <v>0</v>
      </c>
      <c r="L117" s="165">
        <v>0</v>
      </c>
      <c r="M117" s="75">
        <v>0</v>
      </c>
      <c r="O117" s="165">
        <v>0</v>
      </c>
      <c r="Q117" s="133" t="s">
        <v>868</v>
      </c>
    </row>
    <row r="118" spans="2:17" s="133" customFormat="1" x14ac:dyDescent="0.2">
      <c r="B118" s="133" t="s">
        <v>867</v>
      </c>
      <c r="D118" s="133" t="s">
        <v>93</v>
      </c>
      <c r="F118" s="77">
        <f t="shared" si="1"/>
        <v>93497.22</v>
      </c>
      <c r="H118" s="165">
        <v>0</v>
      </c>
      <c r="I118" s="165">
        <v>0</v>
      </c>
      <c r="J118" s="165">
        <v>93497.22</v>
      </c>
      <c r="K118" s="165">
        <v>0</v>
      </c>
      <c r="L118" s="165">
        <v>0</v>
      </c>
      <c r="M118" s="75">
        <v>0</v>
      </c>
      <c r="O118" s="165">
        <v>0</v>
      </c>
      <c r="Q118" s="133" t="s">
        <v>868</v>
      </c>
    </row>
    <row r="119" spans="2:17" s="133" customFormat="1" x14ac:dyDescent="0.2">
      <c r="B119" s="133" t="s">
        <v>866</v>
      </c>
      <c r="D119" s="133" t="s">
        <v>93</v>
      </c>
      <c r="F119" s="77">
        <f t="shared" si="1"/>
        <v>0</v>
      </c>
      <c r="H119" s="165">
        <v>0</v>
      </c>
      <c r="I119" s="165">
        <v>0</v>
      </c>
      <c r="J119" s="165">
        <v>0</v>
      </c>
      <c r="K119" s="165">
        <v>0</v>
      </c>
      <c r="L119" s="165">
        <v>0</v>
      </c>
      <c r="M119" s="75">
        <v>0</v>
      </c>
      <c r="O119" s="165">
        <v>0</v>
      </c>
      <c r="Q119" s="133" t="s">
        <v>868</v>
      </c>
    </row>
    <row r="120" spans="2:17" x14ac:dyDescent="0.2">
      <c r="B120" s="6" t="s">
        <v>83</v>
      </c>
      <c r="D120" s="6" t="s">
        <v>93</v>
      </c>
      <c r="F120" s="77">
        <f>SUM(H120:M120,O120)</f>
        <v>541968.35</v>
      </c>
      <c r="H120" s="165">
        <v>0</v>
      </c>
      <c r="I120" s="165">
        <v>0</v>
      </c>
      <c r="J120" s="165">
        <v>0</v>
      </c>
      <c r="K120" s="165">
        <v>541968.35</v>
      </c>
      <c r="L120" s="165">
        <v>0</v>
      </c>
      <c r="M120" s="165">
        <v>0</v>
      </c>
      <c r="N120" s="82"/>
      <c r="O120" s="165">
        <v>0</v>
      </c>
      <c r="Q120" s="6" t="s">
        <v>815</v>
      </c>
    </row>
    <row r="121" spans="2:17" x14ac:dyDescent="0.2">
      <c r="F121" s="82"/>
      <c r="H121" s="24"/>
      <c r="I121" s="24"/>
      <c r="J121" s="85"/>
      <c r="K121" s="24"/>
      <c r="L121" s="24"/>
      <c r="M121" s="24"/>
      <c r="N121" s="82"/>
      <c r="O121" s="82"/>
    </row>
    <row r="122" spans="2:17" x14ac:dyDescent="0.2">
      <c r="B122" s="5" t="s">
        <v>84</v>
      </c>
      <c r="F122" s="82"/>
      <c r="H122" s="24"/>
      <c r="I122" s="24"/>
      <c r="J122" s="24"/>
      <c r="K122" s="24"/>
      <c r="L122" s="24"/>
      <c r="M122" s="24"/>
      <c r="N122" s="82"/>
      <c r="O122" s="82"/>
    </row>
    <row r="123" spans="2:17" x14ac:dyDescent="0.2">
      <c r="B123" s="6" t="s">
        <v>85</v>
      </c>
      <c r="D123" s="6" t="s">
        <v>93</v>
      </c>
      <c r="F123" s="77">
        <f>SUM(H123:M123,O123)</f>
        <v>677877.0270364501</v>
      </c>
      <c r="H123" s="165">
        <v>0</v>
      </c>
      <c r="I123" s="165">
        <v>237186.55853560357</v>
      </c>
      <c r="J123" s="165">
        <v>298943.11114529439</v>
      </c>
      <c r="K123" s="165">
        <v>0</v>
      </c>
      <c r="L123" s="165">
        <v>141747.3573555522</v>
      </c>
      <c r="M123" s="165">
        <v>0</v>
      </c>
      <c r="N123" s="82"/>
      <c r="O123" s="165">
        <v>0</v>
      </c>
      <c r="Q123" s="6" t="s">
        <v>816</v>
      </c>
    </row>
    <row r="124" spans="2:17" x14ac:dyDescent="0.2">
      <c r="B124" s="6" t="s">
        <v>86</v>
      </c>
      <c r="D124" s="6" t="s">
        <v>93</v>
      </c>
      <c r="F124" s="77">
        <f>SUM(H124:M124,O124)</f>
        <v>129011.27252828784</v>
      </c>
      <c r="H124" s="165">
        <v>0</v>
      </c>
      <c r="I124" s="165">
        <v>2058.963205678855</v>
      </c>
      <c r="J124" s="165">
        <v>0</v>
      </c>
      <c r="K124" s="165">
        <v>100.02</v>
      </c>
      <c r="L124" s="165">
        <v>126852.28932260898</v>
      </c>
      <c r="M124" s="165">
        <v>0</v>
      </c>
      <c r="N124" s="82"/>
      <c r="O124" s="165">
        <v>0</v>
      </c>
      <c r="Q124" s="6" t="s">
        <v>817</v>
      </c>
    </row>
    <row r="125" spans="2:17" x14ac:dyDescent="0.2">
      <c r="B125" s="6" t="s">
        <v>87</v>
      </c>
      <c r="D125" s="6" t="s">
        <v>93</v>
      </c>
      <c r="F125" s="77">
        <f>SUM(H125:M125,O125)</f>
        <v>143935.94604947942</v>
      </c>
      <c r="H125" s="165">
        <v>76</v>
      </c>
      <c r="I125" s="165">
        <v>28881.850478215772</v>
      </c>
      <c r="J125" s="165">
        <v>42379.445840008688</v>
      </c>
      <c r="K125" s="165">
        <v>1557.1000000000001</v>
      </c>
      <c r="L125" s="165">
        <v>44489.680120812482</v>
      </c>
      <c r="M125" s="165">
        <v>11303.618304241831</v>
      </c>
      <c r="N125" s="82"/>
      <c r="O125" s="165">
        <v>15248.251306200649</v>
      </c>
      <c r="Q125" s="6" t="s">
        <v>818</v>
      </c>
    </row>
    <row r="126" spans="2:17" x14ac:dyDescent="0.2">
      <c r="B126" s="6" t="s">
        <v>88</v>
      </c>
      <c r="D126" s="6" t="s">
        <v>93</v>
      </c>
      <c r="F126" s="77">
        <f>SUM(H126:M126,O126)</f>
        <v>3478973.1180474209</v>
      </c>
      <c r="H126" s="165">
        <v>0</v>
      </c>
      <c r="I126" s="165">
        <v>542773.55532653152</v>
      </c>
      <c r="J126" s="165">
        <v>2725900.1618352225</v>
      </c>
      <c r="K126" s="165">
        <v>0</v>
      </c>
      <c r="L126" s="165">
        <v>210299.40088566669</v>
      </c>
      <c r="M126" s="165">
        <v>0</v>
      </c>
      <c r="N126" s="82"/>
      <c r="O126" s="165">
        <v>0</v>
      </c>
      <c r="Q126" s="6" t="s">
        <v>819</v>
      </c>
    </row>
    <row r="127" spans="2:17" x14ac:dyDescent="0.2">
      <c r="B127" s="82"/>
      <c r="C127" s="82"/>
      <c r="D127" s="82"/>
      <c r="O127" s="82"/>
    </row>
    <row r="128" spans="2:17" x14ac:dyDescent="0.2">
      <c r="O128" s="8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E1FFE1"/>
  </sheetPr>
  <dimension ref="B2:V306"/>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x14ac:dyDescent="0.2"/>
  <cols>
    <col min="1" max="1" width="4.7109375" style="6" customWidth="1"/>
    <col min="2" max="2" width="67" style="6" customWidth="1"/>
    <col min="3" max="3" width="2.7109375" style="55" customWidth="1"/>
    <col min="4" max="4" width="18.5703125" style="6" customWidth="1"/>
    <col min="5" max="5" width="2.7109375" style="6" customWidth="1"/>
    <col min="6" max="6" width="16.5703125" style="6" bestFit="1" customWidth="1"/>
    <col min="7" max="7" width="2.7109375" style="6" customWidth="1"/>
    <col min="8" max="13" width="12.5703125" style="6" customWidth="1"/>
    <col min="14" max="14" width="2.7109375" style="6" customWidth="1"/>
    <col min="15" max="15" width="12.7109375" style="60" customWidth="1"/>
    <col min="16" max="16" width="2.7109375" style="60" customWidth="1"/>
    <col min="17" max="17" width="14.7109375" style="133" bestFit="1" customWidth="1"/>
    <col min="18" max="18" width="13" style="133" customWidth="1"/>
    <col min="19" max="19" width="2.7109375" style="133" customWidth="1"/>
    <col min="20" max="20" width="45.5703125" style="6" bestFit="1" customWidth="1"/>
    <col min="21" max="21" width="2.7109375" style="6" customWidth="1"/>
    <col min="22" max="22" width="13.7109375" style="6" customWidth="1"/>
    <col min="23" max="23" width="2.7109375" style="6" customWidth="1"/>
    <col min="24" max="38" width="13.7109375" style="6" customWidth="1"/>
    <col min="39" max="16384" width="9.140625" style="6"/>
  </cols>
  <sheetData>
    <row r="2" spans="2:22" s="23" customFormat="1" ht="18" x14ac:dyDescent="0.2">
      <c r="B2" s="23" t="s">
        <v>117</v>
      </c>
      <c r="C2" s="57"/>
      <c r="O2" s="62"/>
      <c r="P2" s="62"/>
      <c r="Q2" s="126"/>
      <c r="R2" s="126"/>
      <c r="S2" s="126"/>
    </row>
    <row r="4" spans="2:22" x14ac:dyDescent="0.2">
      <c r="B4" s="33" t="s">
        <v>26</v>
      </c>
      <c r="H4"/>
    </row>
    <row r="5" spans="2:22" ht="38.25" x14ac:dyDescent="0.2">
      <c r="B5" s="49" t="s">
        <v>118</v>
      </c>
    </row>
    <row r="6" spans="2:22" x14ac:dyDescent="0.2">
      <c r="B6" s="28"/>
    </row>
    <row r="7" spans="2:22" x14ac:dyDescent="0.2">
      <c r="B7" s="34" t="s">
        <v>27</v>
      </c>
    </row>
    <row r="8" spans="2:22" x14ac:dyDescent="0.2">
      <c r="B8" s="159" t="s">
        <v>369</v>
      </c>
    </row>
    <row r="9" spans="2:22" s="133" customFormat="1" x14ac:dyDescent="0.2">
      <c r="B9" s="159"/>
    </row>
    <row r="10" spans="2:22" s="12" customFormat="1" x14ac:dyDescent="0.2">
      <c r="B10" s="12" t="s">
        <v>42</v>
      </c>
      <c r="C10" s="56"/>
      <c r="D10" s="12" t="s">
        <v>25</v>
      </c>
      <c r="F10" s="56" t="s">
        <v>211</v>
      </c>
      <c r="H10" s="12" t="s">
        <v>119</v>
      </c>
      <c r="I10" s="12" t="s">
        <v>73</v>
      </c>
      <c r="J10" s="12" t="s">
        <v>74</v>
      </c>
      <c r="K10" s="12" t="s">
        <v>75</v>
      </c>
      <c r="L10" s="12" t="s">
        <v>76</v>
      </c>
      <c r="M10" s="12" t="s">
        <v>77</v>
      </c>
      <c r="O10" s="61" t="s">
        <v>72</v>
      </c>
      <c r="P10" s="61"/>
      <c r="Q10" s="125" t="s">
        <v>344</v>
      </c>
      <c r="R10" s="125" t="s">
        <v>864</v>
      </c>
      <c r="S10" s="125"/>
      <c r="T10" s="12" t="s">
        <v>43</v>
      </c>
      <c r="V10" s="12" t="s">
        <v>44</v>
      </c>
    </row>
    <row r="13" spans="2:22" s="12" customFormat="1" x14ac:dyDescent="0.2">
      <c r="B13" s="12" t="s">
        <v>182</v>
      </c>
      <c r="C13" s="56"/>
      <c r="O13" s="61"/>
      <c r="P13" s="61"/>
      <c r="Q13" s="125"/>
      <c r="R13" s="125"/>
      <c r="S13" s="125"/>
    </row>
    <row r="14" spans="2:22" x14ac:dyDescent="0.2">
      <c r="H14" s="3"/>
      <c r="I14" s="3"/>
      <c r="J14" s="3"/>
      <c r="K14" s="3"/>
      <c r="L14" s="3"/>
      <c r="M14" s="3"/>
      <c r="N14" s="3"/>
      <c r="O14" s="3"/>
      <c r="Q14" s="3"/>
      <c r="R14" s="3"/>
    </row>
    <row r="15" spans="2:22" x14ac:dyDescent="0.2">
      <c r="B15" s="33" t="s">
        <v>94</v>
      </c>
      <c r="H15" s="3"/>
      <c r="I15" s="3"/>
      <c r="J15" s="3"/>
      <c r="K15" s="3"/>
      <c r="L15" s="3"/>
      <c r="M15" s="3"/>
      <c r="N15" s="86"/>
      <c r="O15" s="3"/>
      <c r="Q15" s="3"/>
      <c r="R15" s="3"/>
    </row>
    <row r="16" spans="2:22" x14ac:dyDescent="0.2">
      <c r="B16" s="6" t="s">
        <v>95</v>
      </c>
      <c r="D16" s="6" t="s">
        <v>174</v>
      </c>
      <c r="F16" s="77">
        <f>SUM(H16:M16,O16)</f>
        <v>1566262.6319407879</v>
      </c>
      <c r="H16" s="41">
        <v>0</v>
      </c>
      <c r="I16" s="41">
        <v>567841.95725199999</v>
      </c>
      <c r="J16" s="41">
        <v>881224.24194078799</v>
      </c>
      <c r="K16" s="41">
        <v>0</v>
      </c>
      <c r="L16" s="41">
        <v>117196.43274799999</v>
      </c>
      <c r="M16" s="41">
        <v>0</v>
      </c>
      <c r="N16" s="60"/>
      <c r="O16" s="68">
        <v>0</v>
      </c>
      <c r="Q16" s="75">
        <v>567841.95725199999</v>
      </c>
      <c r="R16" s="75">
        <v>0</v>
      </c>
      <c r="T16" s="6" t="s">
        <v>413</v>
      </c>
    </row>
    <row r="17" spans="2:22" x14ac:dyDescent="0.2">
      <c r="B17" s="6" t="s">
        <v>96</v>
      </c>
      <c r="D17" s="6" t="s">
        <v>174</v>
      </c>
      <c r="F17" s="77">
        <f t="shared" ref="F17:F22" si="0">SUM(H17:M17,O17)</f>
        <v>8553.67</v>
      </c>
      <c r="H17" s="41">
        <v>0</v>
      </c>
      <c r="I17" s="41">
        <v>0</v>
      </c>
      <c r="J17" s="41">
        <v>0</v>
      </c>
      <c r="K17" s="41">
        <v>8553.67</v>
      </c>
      <c r="L17" s="41">
        <v>0</v>
      </c>
      <c r="M17" s="41">
        <v>0</v>
      </c>
      <c r="N17" s="60"/>
      <c r="O17" s="68">
        <v>0</v>
      </c>
      <c r="Q17" s="75">
        <v>0</v>
      </c>
      <c r="R17" s="75">
        <v>8553.67</v>
      </c>
      <c r="T17" s="133" t="s">
        <v>414</v>
      </c>
    </row>
    <row r="18" spans="2:22" x14ac:dyDescent="0.2">
      <c r="B18" s="6" t="s">
        <v>97</v>
      </c>
      <c r="D18" s="6" t="s">
        <v>174</v>
      </c>
      <c r="F18" s="77">
        <f t="shared" si="0"/>
        <v>1373854.3826474401</v>
      </c>
      <c r="H18" s="41"/>
      <c r="I18" s="41">
        <v>21432.128369300066</v>
      </c>
      <c r="J18" s="41"/>
      <c r="K18" s="41"/>
      <c r="L18" s="41">
        <v>1352422.2542781399</v>
      </c>
      <c r="M18" s="41"/>
      <c r="N18" s="60"/>
      <c r="O18" s="68"/>
      <c r="Q18" s="75">
        <v>21432.128369300066</v>
      </c>
      <c r="R18" s="75"/>
      <c r="T18" s="133" t="s">
        <v>415</v>
      </c>
      <c r="V18" s="6" t="s">
        <v>275</v>
      </c>
    </row>
    <row r="19" spans="2:22" x14ac:dyDescent="0.2">
      <c r="B19" s="6" t="s">
        <v>98</v>
      </c>
      <c r="D19" s="6" t="s">
        <v>174</v>
      </c>
      <c r="F19" s="77">
        <f t="shared" si="0"/>
        <v>96082.641787358196</v>
      </c>
      <c r="H19" s="41"/>
      <c r="I19" s="41">
        <v>1498.889211882788</v>
      </c>
      <c r="J19" s="41"/>
      <c r="K19" s="41"/>
      <c r="L19" s="41">
        <v>94583.752575475402</v>
      </c>
      <c r="M19" s="41"/>
      <c r="N19" s="60"/>
      <c r="O19" s="68"/>
      <c r="Q19" s="75">
        <v>1498.889211882788</v>
      </c>
      <c r="R19" s="75"/>
      <c r="T19" s="133" t="s">
        <v>415</v>
      </c>
      <c r="V19" s="6" t="s">
        <v>276</v>
      </c>
    </row>
    <row r="20" spans="2:22" x14ac:dyDescent="0.2">
      <c r="B20" s="6" t="s">
        <v>99</v>
      </c>
      <c r="D20" s="6" t="s">
        <v>174</v>
      </c>
      <c r="F20" s="77">
        <f t="shared" si="0"/>
        <v>8403302.5361651592</v>
      </c>
      <c r="H20" s="41"/>
      <c r="I20" s="41">
        <v>7368278.0361651592</v>
      </c>
      <c r="J20" s="41">
        <v>1035024.5</v>
      </c>
      <c r="K20" s="75"/>
      <c r="L20" s="41">
        <v>0</v>
      </c>
      <c r="M20" s="41"/>
      <c r="N20" s="60"/>
      <c r="O20" s="68"/>
      <c r="Q20" s="75">
        <v>7368278.0361651592</v>
      </c>
      <c r="R20" s="75"/>
      <c r="T20" s="133" t="s">
        <v>415</v>
      </c>
      <c r="V20" s="82" t="s">
        <v>278</v>
      </c>
    </row>
    <row r="21" spans="2:22" x14ac:dyDescent="0.2">
      <c r="B21" s="6" t="s">
        <v>100</v>
      </c>
      <c r="D21" s="6" t="s">
        <v>174</v>
      </c>
      <c r="F21" s="77">
        <f t="shared" si="0"/>
        <v>3667.7</v>
      </c>
      <c r="H21" s="41"/>
      <c r="I21" s="75">
        <v>0</v>
      </c>
      <c r="J21" s="41"/>
      <c r="K21" s="41">
        <v>3667.7</v>
      </c>
      <c r="L21" s="41">
        <v>0</v>
      </c>
      <c r="M21" s="41"/>
      <c r="N21" s="60"/>
      <c r="O21" s="68"/>
      <c r="Q21" s="75">
        <v>0</v>
      </c>
      <c r="R21" s="75">
        <v>3667.7</v>
      </c>
      <c r="T21" s="133" t="s">
        <v>415</v>
      </c>
      <c r="V21" s="82" t="s">
        <v>277</v>
      </c>
    </row>
    <row r="22" spans="2:22" x14ac:dyDescent="0.2">
      <c r="B22" s="6" t="s">
        <v>101</v>
      </c>
      <c r="D22" s="6" t="s">
        <v>174</v>
      </c>
      <c r="F22" s="77">
        <f t="shared" si="0"/>
        <v>5393.6896589876796</v>
      </c>
      <c r="H22" s="41"/>
      <c r="I22" s="41">
        <v>0</v>
      </c>
      <c r="J22" s="41">
        <v>5393.6896589876796</v>
      </c>
      <c r="K22" s="41"/>
      <c r="L22" s="41">
        <v>0</v>
      </c>
      <c r="M22" s="41"/>
      <c r="N22" s="60"/>
      <c r="O22" s="68"/>
      <c r="Q22" s="75">
        <v>0</v>
      </c>
      <c r="R22" s="75"/>
      <c r="T22" s="133" t="s">
        <v>415</v>
      </c>
      <c r="V22" s="6" t="s">
        <v>279</v>
      </c>
    </row>
    <row r="23" spans="2:22" x14ac:dyDescent="0.2">
      <c r="N23" s="60"/>
    </row>
    <row r="24" spans="2:22" x14ac:dyDescent="0.2">
      <c r="B24" s="6" t="s">
        <v>102</v>
      </c>
      <c r="D24" s="6" t="s">
        <v>174</v>
      </c>
      <c r="F24" s="77">
        <f>SUM(H24:M24,O24)</f>
        <v>11457117.252199732</v>
      </c>
      <c r="H24" s="47">
        <f>SUM(H16:H22)</f>
        <v>0</v>
      </c>
      <c r="I24" s="47">
        <f t="shared" ref="I24:O24" si="1">SUM(I16:I22)</f>
        <v>7959051.0109983422</v>
      </c>
      <c r="J24" s="47">
        <f t="shared" si="1"/>
        <v>1921642.4315997756</v>
      </c>
      <c r="K24" s="47">
        <f t="shared" si="1"/>
        <v>12221.369999999999</v>
      </c>
      <c r="L24" s="47">
        <f t="shared" si="1"/>
        <v>1564202.4396016153</v>
      </c>
      <c r="M24" s="47">
        <f t="shared" si="1"/>
        <v>0</v>
      </c>
      <c r="N24" s="60"/>
      <c r="O24" s="69">
        <f t="shared" si="1"/>
        <v>0</v>
      </c>
      <c r="Q24" s="77">
        <f t="shared" ref="Q24:R24" si="2">SUM(Q16:Q22)</f>
        <v>7959051.0109983422</v>
      </c>
      <c r="R24" s="77">
        <f t="shared" si="2"/>
        <v>12221.369999999999</v>
      </c>
    </row>
    <row r="25" spans="2:22" x14ac:dyDescent="0.2">
      <c r="N25" s="60"/>
    </row>
    <row r="26" spans="2:22" x14ac:dyDescent="0.2">
      <c r="N26" s="60"/>
    </row>
    <row r="27" spans="2:22" x14ac:dyDescent="0.2">
      <c r="B27" s="5" t="s">
        <v>103</v>
      </c>
      <c r="N27" s="60"/>
      <c r="O27" s="64"/>
    </row>
    <row r="28" spans="2:22" x14ac:dyDescent="0.2">
      <c r="B28" s="6" t="s">
        <v>95</v>
      </c>
      <c r="D28" s="6" t="s">
        <v>174</v>
      </c>
      <c r="F28" s="77">
        <f>SUM(H28:M28,O28)</f>
        <v>1566262.6319407879</v>
      </c>
      <c r="H28" s="41">
        <v>0</v>
      </c>
      <c r="I28" s="41">
        <v>567841.95725199999</v>
      </c>
      <c r="J28" s="41">
        <v>881224.24194078799</v>
      </c>
      <c r="K28" s="41">
        <v>0</v>
      </c>
      <c r="L28" s="41">
        <v>117196.43274799999</v>
      </c>
      <c r="M28" s="41">
        <v>0</v>
      </c>
      <c r="N28" s="60"/>
      <c r="O28" s="68">
        <v>0</v>
      </c>
      <c r="Q28" s="75">
        <v>567841.95725199999</v>
      </c>
      <c r="R28" s="75">
        <v>0</v>
      </c>
      <c r="T28" s="133" t="s">
        <v>416</v>
      </c>
    </row>
    <row r="29" spans="2:22" x14ac:dyDescent="0.2">
      <c r="B29" s="6" t="s">
        <v>104</v>
      </c>
      <c r="D29" s="6" t="s">
        <v>174</v>
      </c>
      <c r="F29" s="77">
        <f t="shared" ref="F29:F34" si="3">SUM(H29:M29,O29)</f>
        <v>0</v>
      </c>
      <c r="H29" s="41">
        <v>0</v>
      </c>
      <c r="I29" s="41">
        <v>0</v>
      </c>
      <c r="J29" s="41">
        <v>0</v>
      </c>
      <c r="K29" s="41">
        <v>0</v>
      </c>
      <c r="L29" s="41">
        <v>0</v>
      </c>
      <c r="M29" s="41">
        <v>0</v>
      </c>
      <c r="N29" s="60"/>
      <c r="O29" s="68">
        <v>0</v>
      </c>
      <c r="Q29" s="75">
        <v>0</v>
      </c>
      <c r="R29" s="75">
        <v>0</v>
      </c>
      <c r="T29" s="133" t="s">
        <v>417</v>
      </c>
    </row>
    <row r="30" spans="2:22" x14ac:dyDescent="0.2">
      <c r="B30" s="6" t="s">
        <v>97</v>
      </c>
      <c r="D30" s="6" t="s">
        <v>174</v>
      </c>
      <c r="F30" s="77">
        <f t="shared" si="3"/>
        <v>1373854.3826474401</v>
      </c>
      <c r="H30" s="41"/>
      <c r="I30" s="41">
        <v>0</v>
      </c>
      <c r="J30" s="41"/>
      <c r="K30" s="41"/>
      <c r="L30" s="41">
        <v>1373854.3826474401</v>
      </c>
      <c r="M30" s="41"/>
      <c r="N30" s="60"/>
      <c r="O30" s="68"/>
      <c r="Q30" s="75">
        <v>0</v>
      </c>
      <c r="R30" s="75"/>
      <c r="T30" s="133" t="s">
        <v>418</v>
      </c>
      <c r="V30" s="6" t="s">
        <v>275</v>
      </c>
    </row>
    <row r="31" spans="2:22" x14ac:dyDescent="0.2">
      <c r="B31" s="6" t="s">
        <v>98</v>
      </c>
      <c r="D31" s="6" t="s">
        <v>174</v>
      </c>
      <c r="F31" s="77">
        <f t="shared" si="3"/>
        <v>96082.641787358196</v>
      </c>
      <c r="H31" s="41"/>
      <c r="I31" s="41">
        <v>1498.889211882788</v>
      </c>
      <c r="J31" s="41"/>
      <c r="K31" s="41"/>
      <c r="L31" s="41">
        <v>94583.752575475402</v>
      </c>
      <c r="M31" s="41"/>
      <c r="N31" s="60"/>
      <c r="O31" s="68"/>
      <c r="Q31" s="75">
        <v>1498.889211882788</v>
      </c>
      <c r="R31" s="75"/>
      <c r="T31" s="133" t="s">
        <v>418</v>
      </c>
      <c r="V31" s="6" t="s">
        <v>276</v>
      </c>
    </row>
    <row r="32" spans="2:22" x14ac:dyDescent="0.2">
      <c r="B32" s="6" t="s">
        <v>99</v>
      </c>
      <c r="D32" s="6" t="s">
        <v>174</v>
      </c>
      <c r="F32" s="77">
        <f t="shared" si="3"/>
        <v>8403302.5361651592</v>
      </c>
      <c r="H32" s="41"/>
      <c r="I32" s="75">
        <v>7368278.0361651592</v>
      </c>
      <c r="J32" s="41">
        <v>1035024.5</v>
      </c>
      <c r="K32" s="41"/>
      <c r="L32" s="41">
        <v>0</v>
      </c>
      <c r="M32" s="41"/>
      <c r="N32" s="60"/>
      <c r="O32" s="68"/>
      <c r="Q32" s="75">
        <v>7368278.0361651592</v>
      </c>
      <c r="R32" s="75"/>
      <c r="T32" s="133" t="s">
        <v>418</v>
      </c>
      <c r="V32" s="6" t="s">
        <v>278</v>
      </c>
    </row>
    <row r="33" spans="2:22" x14ac:dyDescent="0.2">
      <c r="B33" s="6" t="s">
        <v>100</v>
      </c>
      <c r="D33" s="6" t="s">
        <v>174</v>
      </c>
      <c r="F33" s="77">
        <f t="shared" si="3"/>
        <v>0</v>
      </c>
      <c r="H33" s="41"/>
      <c r="I33" s="41">
        <v>0</v>
      </c>
      <c r="J33" s="41"/>
      <c r="K33" s="41"/>
      <c r="L33" s="41">
        <v>0</v>
      </c>
      <c r="M33" s="41"/>
      <c r="N33" s="60"/>
      <c r="O33" s="68"/>
      <c r="Q33" s="75">
        <v>0</v>
      </c>
      <c r="R33" s="75"/>
      <c r="T33" s="133" t="s">
        <v>418</v>
      </c>
    </row>
    <row r="34" spans="2:22" x14ac:dyDescent="0.2">
      <c r="B34" s="6" t="s">
        <v>101</v>
      </c>
      <c r="D34" s="6" t="s">
        <v>174</v>
      </c>
      <c r="F34" s="77">
        <f t="shared" si="3"/>
        <v>0</v>
      </c>
      <c r="H34" s="41"/>
      <c r="I34" s="41">
        <v>0</v>
      </c>
      <c r="J34" s="41"/>
      <c r="K34" s="41"/>
      <c r="L34" s="41">
        <v>0</v>
      </c>
      <c r="M34" s="41"/>
      <c r="N34" s="60"/>
      <c r="O34" s="68"/>
      <c r="Q34" s="75">
        <v>0</v>
      </c>
      <c r="R34" s="75"/>
      <c r="T34" s="133" t="s">
        <v>418</v>
      </c>
    </row>
    <row r="35" spans="2:22" x14ac:dyDescent="0.2">
      <c r="N35" s="60"/>
    </row>
    <row r="36" spans="2:22" x14ac:dyDescent="0.2">
      <c r="B36" s="6" t="s">
        <v>102</v>
      </c>
      <c r="D36" s="6" t="s">
        <v>174</v>
      </c>
      <c r="F36" s="77">
        <f>SUM(H36:M36,O36)</f>
        <v>11439502.192540744</v>
      </c>
      <c r="H36" s="47">
        <f>SUM(H28:H34)</f>
        <v>0</v>
      </c>
      <c r="I36" s="47">
        <f>SUM(I28:I34)</f>
        <v>7937618.8826290425</v>
      </c>
      <c r="J36" s="47">
        <f t="shared" ref="J36:M36" si="4">SUM(J28:J34)</f>
        <v>1916248.741940788</v>
      </c>
      <c r="K36" s="47">
        <f t="shared" si="4"/>
        <v>0</v>
      </c>
      <c r="L36" s="47">
        <f t="shared" si="4"/>
        <v>1585634.5679709155</v>
      </c>
      <c r="M36" s="47">
        <f t="shared" si="4"/>
        <v>0</v>
      </c>
      <c r="N36" s="60"/>
      <c r="O36" s="69">
        <f>SUM(O28:O34)</f>
        <v>0</v>
      </c>
      <c r="Q36" s="77">
        <f>SUM(Q28:Q34)</f>
        <v>7937618.8826290425</v>
      </c>
      <c r="R36" s="77">
        <f t="shared" ref="R36" si="5">SUM(R28:R34)</f>
        <v>0</v>
      </c>
    </row>
    <row r="37" spans="2:22" x14ac:dyDescent="0.2">
      <c r="N37" s="60"/>
    </row>
    <row r="38" spans="2:22" x14ac:dyDescent="0.2">
      <c r="N38" s="60"/>
    </row>
    <row r="39" spans="2:22" x14ac:dyDescent="0.2">
      <c r="B39" s="5" t="s">
        <v>105</v>
      </c>
      <c r="N39" s="60"/>
      <c r="O39" s="64"/>
    </row>
    <row r="40" spans="2:22" x14ac:dyDescent="0.2">
      <c r="B40" s="6" t="s">
        <v>106</v>
      </c>
      <c r="D40" s="6" t="s">
        <v>174</v>
      </c>
      <c r="F40" s="77">
        <f>SUM(H40:M40,O40)</f>
        <v>28116.57999999998</v>
      </c>
      <c r="H40" s="41">
        <v>6056.74</v>
      </c>
      <c r="I40" s="41">
        <v>22059.86</v>
      </c>
      <c r="J40" s="41">
        <v>0</v>
      </c>
      <c r="K40" s="41">
        <v>0</v>
      </c>
      <c r="L40" s="41">
        <v>-2.00000000186265E-2</v>
      </c>
      <c r="M40" s="41">
        <v>0</v>
      </c>
      <c r="N40" s="60"/>
      <c r="O40" s="68">
        <v>0</v>
      </c>
      <c r="Q40" s="75">
        <v>22059.86</v>
      </c>
      <c r="R40" s="75">
        <v>0</v>
      </c>
      <c r="T40" s="133" t="s">
        <v>419</v>
      </c>
    </row>
    <row r="41" spans="2:22" x14ac:dyDescent="0.2">
      <c r="B41" s="6" t="s">
        <v>107</v>
      </c>
      <c r="D41" s="6" t="s">
        <v>174</v>
      </c>
      <c r="F41" s="77">
        <f t="shared" ref="F41:F49" si="6">SUM(H41:M41,O41)</f>
        <v>470345.87380973483</v>
      </c>
      <c r="H41" s="41">
        <v>3036.86</v>
      </c>
      <c r="I41" s="41">
        <v>356134.19389885204</v>
      </c>
      <c r="J41" s="41">
        <v>2569.1672108827402</v>
      </c>
      <c r="K41" s="41">
        <v>0</v>
      </c>
      <c r="L41" s="41">
        <v>108605.65270000001</v>
      </c>
      <c r="M41" s="41">
        <v>0</v>
      </c>
      <c r="N41" s="60"/>
      <c r="O41" s="68">
        <v>0</v>
      </c>
      <c r="Q41" s="75">
        <v>356134.19389885204</v>
      </c>
      <c r="R41" s="75">
        <v>0</v>
      </c>
      <c r="T41" s="133" t="s">
        <v>420</v>
      </c>
    </row>
    <row r="42" spans="2:22" x14ac:dyDescent="0.2">
      <c r="B42" s="6" t="s">
        <v>108</v>
      </c>
      <c r="D42" s="6" t="s">
        <v>174</v>
      </c>
      <c r="F42" s="77">
        <f t="shared" si="6"/>
        <v>2070121.9141825405</v>
      </c>
      <c r="H42" s="41">
        <v>16040.083239702801</v>
      </c>
      <c r="I42" s="41">
        <v>702106.50045599986</v>
      </c>
      <c r="J42" s="41">
        <v>503724.47</v>
      </c>
      <c r="K42" s="41">
        <v>70281.58</v>
      </c>
      <c r="L42" s="41">
        <v>729976.16954400006</v>
      </c>
      <c r="M42" s="41">
        <v>9193.7505043132096</v>
      </c>
      <c r="N42" s="60"/>
      <c r="O42" s="68">
        <v>38799.360438524403</v>
      </c>
      <c r="Q42" s="75">
        <v>702106.50045599986</v>
      </c>
      <c r="R42" s="75">
        <v>70281.58</v>
      </c>
      <c r="T42" s="133" t="s">
        <v>421</v>
      </c>
    </row>
    <row r="43" spans="2:22" x14ac:dyDescent="0.2">
      <c r="B43" s="6" t="s">
        <v>109</v>
      </c>
      <c r="D43" s="6" t="s">
        <v>174</v>
      </c>
      <c r="F43" s="77">
        <f t="shared" si="6"/>
        <v>208070.24834882884</v>
      </c>
      <c r="H43" s="41">
        <v>0</v>
      </c>
      <c r="I43" s="41">
        <v>3133.7666436459349</v>
      </c>
      <c r="J43" s="41">
        <v>1518.61420132784</v>
      </c>
      <c r="K43" s="41">
        <v>3331.79</v>
      </c>
      <c r="L43" s="41">
        <v>197748.71051314505</v>
      </c>
      <c r="M43" s="41">
        <v>2337.3669907100202</v>
      </c>
      <c r="N43" s="60"/>
      <c r="O43" s="68">
        <v>0</v>
      </c>
      <c r="Q43" s="75">
        <v>3133.7666436459349</v>
      </c>
      <c r="R43" s="75">
        <v>3331.79</v>
      </c>
      <c r="T43" s="133" t="s">
        <v>422</v>
      </c>
    </row>
    <row r="44" spans="2:22" x14ac:dyDescent="0.2">
      <c r="B44" s="6" t="s">
        <v>97</v>
      </c>
      <c r="D44" s="6" t="s">
        <v>174</v>
      </c>
      <c r="F44" s="77">
        <f t="shared" si="6"/>
        <v>433317.28969923459</v>
      </c>
      <c r="H44" s="41"/>
      <c r="I44" s="41">
        <v>0</v>
      </c>
      <c r="J44" s="41">
        <v>433317.28969923459</v>
      </c>
      <c r="K44" s="41"/>
      <c r="L44" s="41">
        <v>0</v>
      </c>
      <c r="M44" s="41"/>
      <c r="N44" s="60"/>
      <c r="O44" s="68"/>
      <c r="Q44" s="75">
        <v>0</v>
      </c>
      <c r="R44" s="75"/>
      <c r="T44" s="133" t="s">
        <v>423</v>
      </c>
      <c r="V44" s="6" t="s">
        <v>280</v>
      </c>
    </row>
    <row r="45" spans="2:22" x14ac:dyDescent="0.2">
      <c r="B45" s="6" t="s">
        <v>98</v>
      </c>
      <c r="D45" s="6" t="s">
        <v>174</v>
      </c>
      <c r="F45" s="77">
        <f t="shared" si="6"/>
        <v>0</v>
      </c>
      <c r="H45" s="41"/>
      <c r="I45" s="41">
        <v>0</v>
      </c>
      <c r="J45" s="41"/>
      <c r="K45" s="41"/>
      <c r="L45" s="41">
        <v>0</v>
      </c>
      <c r="M45" s="41"/>
      <c r="N45" s="60"/>
      <c r="O45" s="68"/>
      <c r="Q45" s="75">
        <v>0</v>
      </c>
      <c r="R45" s="75"/>
      <c r="T45" s="133" t="s">
        <v>424</v>
      </c>
    </row>
    <row r="46" spans="2:22" x14ac:dyDescent="0.2">
      <c r="B46" s="6" t="s">
        <v>99</v>
      </c>
      <c r="D46" s="6" t="s">
        <v>174</v>
      </c>
      <c r="F46" s="77">
        <f t="shared" si="6"/>
        <v>0</v>
      </c>
      <c r="H46" s="41"/>
      <c r="I46" s="41">
        <v>0</v>
      </c>
      <c r="J46" s="41"/>
      <c r="K46" s="41"/>
      <c r="L46" s="41">
        <v>0</v>
      </c>
      <c r="M46" s="41"/>
      <c r="N46" s="60"/>
      <c r="O46" s="68"/>
      <c r="Q46" s="75">
        <v>0</v>
      </c>
      <c r="R46" s="75"/>
      <c r="T46" s="133" t="s">
        <v>425</v>
      </c>
    </row>
    <row r="47" spans="2:22" x14ac:dyDescent="0.2">
      <c r="B47" s="6" t="s">
        <v>100</v>
      </c>
      <c r="D47" s="6" t="s">
        <v>174</v>
      </c>
      <c r="F47" s="77">
        <f>SUM(H47:M47,O47)</f>
        <v>0</v>
      </c>
      <c r="H47" s="41"/>
      <c r="I47" s="41">
        <v>0</v>
      </c>
      <c r="J47" s="41"/>
      <c r="K47" s="41"/>
      <c r="L47" s="41">
        <v>0</v>
      </c>
      <c r="M47" s="41"/>
      <c r="N47" s="60"/>
      <c r="O47" s="68"/>
      <c r="Q47" s="75">
        <v>0</v>
      </c>
      <c r="R47" s="75"/>
      <c r="T47" s="133" t="s">
        <v>426</v>
      </c>
    </row>
    <row r="48" spans="2:22" x14ac:dyDescent="0.2">
      <c r="B48" s="6" t="s">
        <v>101</v>
      </c>
      <c r="D48" s="6" t="s">
        <v>174</v>
      </c>
      <c r="F48" s="77">
        <f t="shared" si="6"/>
        <v>0</v>
      </c>
      <c r="H48" s="41"/>
      <c r="I48" s="41">
        <v>0</v>
      </c>
      <c r="J48" s="41"/>
      <c r="K48" s="41"/>
      <c r="L48" s="41">
        <v>0</v>
      </c>
      <c r="M48" s="41"/>
      <c r="N48" s="60"/>
      <c r="O48" s="68"/>
      <c r="Q48" s="75">
        <v>0</v>
      </c>
      <c r="R48" s="75"/>
      <c r="T48" s="133" t="s">
        <v>427</v>
      </c>
    </row>
    <row r="49" spans="2:22" x14ac:dyDescent="0.2">
      <c r="B49" s="6" t="s">
        <v>110</v>
      </c>
      <c r="D49" s="6" t="s">
        <v>174</v>
      </c>
      <c r="F49" s="77">
        <f t="shared" si="6"/>
        <v>0</v>
      </c>
      <c r="H49" s="41"/>
      <c r="I49" s="41">
        <v>0</v>
      </c>
      <c r="J49" s="41"/>
      <c r="K49" s="41"/>
      <c r="L49" s="41">
        <v>0</v>
      </c>
      <c r="M49" s="41"/>
      <c r="N49" s="60"/>
      <c r="O49" s="68"/>
      <c r="Q49" s="75">
        <v>0</v>
      </c>
      <c r="R49" s="75"/>
      <c r="T49" s="133" t="s">
        <v>710</v>
      </c>
    </row>
    <row r="50" spans="2:22" x14ac:dyDescent="0.2">
      <c r="N50" s="60"/>
    </row>
    <row r="51" spans="2:22" x14ac:dyDescent="0.2">
      <c r="B51" s="6" t="s">
        <v>102</v>
      </c>
      <c r="D51" s="6" t="s">
        <v>174</v>
      </c>
      <c r="F51" s="77">
        <f>SUM(H51:M51,O51)</f>
        <v>3209971.9060403388</v>
      </c>
      <c r="H51" s="47">
        <f>SUM(H40:H49)</f>
        <v>25133.683239702801</v>
      </c>
      <c r="I51" s="47">
        <f>SUM(I40:I49)</f>
        <v>1083434.3209984978</v>
      </c>
      <c r="J51" s="47">
        <f>SUM(J40:J49)</f>
        <v>941129.54111144517</v>
      </c>
      <c r="K51" s="47">
        <f>SUM(K40:K49)</f>
        <v>73613.37</v>
      </c>
      <c r="L51" s="47">
        <f t="shared" ref="L51:O51" si="7">SUM(L40:L49)</f>
        <v>1036330.5127571451</v>
      </c>
      <c r="M51" s="47">
        <f t="shared" si="7"/>
        <v>11531.117495023231</v>
      </c>
      <c r="N51" s="60"/>
      <c r="O51" s="69">
        <f t="shared" si="7"/>
        <v>38799.360438524403</v>
      </c>
      <c r="Q51" s="77">
        <f>SUM(Q40:Q49)</f>
        <v>1083434.3209984978</v>
      </c>
      <c r="R51" s="77">
        <f>SUM(R40:R49)</f>
        <v>73613.37</v>
      </c>
    </row>
    <row r="52" spans="2:22" x14ac:dyDescent="0.2">
      <c r="N52" s="60"/>
    </row>
    <row r="53" spans="2:22" x14ac:dyDescent="0.2">
      <c r="B53" s="5" t="s">
        <v>111</v>
      </c>
      <c r="N53" s="60"/>
      <c r="O53" s="64"/>
      <c r="T53" s="133"/>
    </row>
    <row r="54" spans="2:22" x14ac:dyDescent="0.2">
      <c r="B54" s="6" t="s">
        <v>112</v>
      </c>
      <c r="D54" s="6" t="s">
        <v>174</v>
      </c>
      <c r="F54" s="77">
        <f>SUM(H54:M54,O54)</f>
        <v>1055.1300048828125</v>
      </c>
      <c r="H54" s="41"/>
      <c r="I54" s="41"/>
      <c r="J54" s="41"/>
      <c r="K54" s="41">
        <v>1055.1300048828125</v>
      </c>
      <c r="L54" s="41"/>
      <c r="M54" s="41"/>
      <c r="N54" s="60"/>
      <c r="O54" s="68"/>
      <c r="Q54" s="75"/>
      <c r="R54" s="75">
        <v>1055.1300048828125</v>
      </c>
      <c r="T54" s="133" t="s">
        <v>429</v>
      </c>
    </row>
    <row r="55" spans="2:22" x14ac:dyDescent="0.2">
      <c r="N55" s="60"/>
    </row>
    <row r="56" spans="2:22" x14ac:dyDescent="0.2">
      <c r="B56" s="5" t="s">
        <v>113</v>
      </c>
      <c r="N56" s="60"/>
      <c r="O56" s="64"/>
    </row>
    <row r="57" spans="2:22" x14ac:dyDescent="0.2">
      <c r="B57" s="6" t="s">
        <v>114</v>
      </c>
      <c r="D57" s="6" t="s">
        <v>174</v>
      </c>
      <c r="F57" s="77">
        <f>SUM(H57:M57,O57)</f>
        <v>177260</v>
      </c>
      <c r="H57" s="41">
        <v>703.47</v>
      </c>
      <c r="I57" s="41">
        <v>120318.554776</v>
      </c>
      <c r="J57" s="41">
        <v>0</v>
      </c>
      <c r="K57" s="41">
        <v>2665.49</v>
      </c>
      <c r="L57" s="41">
        <v>53572.485223999996</v>
      </c>
      <c r="M57" s="41">
        <v>0</v>
      </c>
      <c r="N57" s="60"/>
      <c r="O57" s="68">
        <v>0</v>
      </c>
      <c r="Q57" s="75">
        <v>120318.554776</v>
      </c>
      <c r="R57" s="75">
        <v>2665.49</v>
      </c>
      <c r="T57" s="133" t="s">
        <v>428</v>
      </c>
    </row>
    <row r="59" spans="2:22" s="12" customFormat="1" x14ac:dyDescent="0.2">
      <c r="B59" s="12" t="s">
        <v>183</v>
      </c>
      <c r="C59" s="56"/>
      <c r="O59" s="61"/>
      <c r="P59" s="61"/>
      <c r="Q59" s="125"/>
      <c r="R59" s="125"/>
      <c r="S59" s="125"/>
    </row>
    <row r="60" spans="2:22" x14ac:dyDescent="0.2">
      <c r="H60" s="82"/>
      <c r="I60" s="82"/>
      <c r="J60" s="82"/>
      <c r="K60" s="82"/>
      <c r="L60" s="82"/>
      <c r="M60" s="82"/>
      <c r="N60" s="82"/>
      <c r="O60" s="82"/>
    </row>
    <row r="61" spans="2:22" x14ac:dyDescent="0.2">
      <c r="B61" s="33" t="s">
        <v>94</v>
      </c>
      <c r="H61" s="105"/>
      <c r="I61" s="105"/>
      <c r="J61" s="105"/>
      <c r="K61" s="105"/>
      <c r="L61" s="105"/>
      <c r="M61" s="105"/>
      <c r="N61" s="82"/>
      <c r="O61" s="105"/>
      <c r="Q61" s="105"/>
      <c r="R61" s="105"/>
    </row>
    <row r="62" spans="2:22" x14ac:dyDescent="0.2">
      <c r="B62" s="6" t="s">
        <v>95</v>
      </c>
      <c r="D62" s="6" t="s">
        <v>176</v>
      </c>
      <c r="F62" s="77">
        <f>SUM(H62:M62,O62)</f>
        <v>1878199.8899999997</v>
      </c>
      <c r="H62" s="41">
        <v>13279.74</v>
      </c>
      <c r="I62" s="41">
        <v>132059.67967388884</v>
      </c>
      <c r="J62" s="41">
        <v>1567323.91</v>
      </c>
      <c r="K62" s="41">
        <v>0</v>
      </c>
      <c r="L62" s="41">
        <v>165536.56032611115</v>
      </c>
      <c r="M62" s="41">
        <v>0</v>
      </c>
      <c r="O62" s="75">
        <v>0</v>
      </c>
      <c r="Q62" s="75">
        <v>132059.67967388884</v>
      </c>
      <c r="R62" s="75">
        <v>0</v>
      </c>
      <c r="T62" s="133" t="s">
        <v>430</v>
      </c>
    </row>
    <row r="63" spans="2:22" x14ac:dyDescent="0.2">
      <c r="B63" s="6" t="s">
        <v>96</v>
      </c>
      <c r="D63" s="6" t="s">
        <v>176</v>
      </c>
      <c r="F63" s="77">
        <f t="shared" ref="F63:F68" si="8">SUM(H63:M63,O63)</f>
        <v>7412.6</v>
      </c>
      <c r="H63" s="41">
        <v>0</v>
      </c>
      <c r="I63" s="41">
        <v>0</v>
      </c>
      <c r="J63" s="41">
        <v>0</v>
      </c>
      <c r="K63" s="41">
        <v>7412.6</v>
      </c>
      <c r="L63" s="41">
        <v>0</v>
      </c>
      <c r="M63" s="41">
        <v>0</v>
      </c>
      <c r="O63" s="75">
        <v>0</v>
      </c>
      <c r="Q63" s="75">
        <v>0</v>
      </c>
      <c r="R63" s="75">
        <v>7412.6</v>
      </c>
      <c r="T63" s="133" t="s">
        <v>431</v>
      </c>
    </row>
    <row r="64" spans="2:22" x14ac:dyDescent="0.2">
      <c r="B64" s="6" t="s">
        <v>97</v>
      </c>
      <c r="D64" s="6" t="s">
        <v>176</v>
      </c>
      <c r="F64" s="77">
        <f t="shared" si="8"/>
        <v>2235072.87293407</v>
      </c>
      <c r="H64" s="41"/>
      <c r="I64" s="41">
        <v>61317.148012348422</v>
      </c>
      <c r="J64" s="41"/>
      <c r="K64" s="41"/>
      <c r="L64" s="41">
        <v>2173755.7249217215</v>
      </c>
      <c r="M64" s="41"/>
      <c r="O64" s="75"/>
      <c r="Q64" s="75">
        <v>61317.148012348422</v>
      </c>
      <c r="R64" s="75"/>
      <c r="T64" s="133" t="s">
        <v>432</v>
      </c>
      <c r="V64" s="6" t="s">
        <v>275</v>
      </c>
    </row>
    <row r="65" spans="2:22" x14ac:dyDescent="0.2">
      <c r="B65" s="6" t="s">
        <v>98</v>
      </c>
      <c r="D65" s="6" t="s">
        <v>176</v>
      </c>
      <c r="F65" s="77">
        <f t="shared" si="8"/>
        <v>266069.76680496702</v>
      </c>
      <c r="H65" s="41"/>
      <c r="I65" s="41">
        <v>-11.64</v>
      </c>
      <c r="J65" s="41"/>
      <c r="K65" s="41"/>
      <c r="L65" s="41">
        <v>266081.40680496703</v>
      </c>
      <c r="M65" s="41"/>
      <c r="O65" s="75"/>
      <c r="Q65" s="75">
        <v>-11.64</v>
      </c>
      <c r="R65" s="75"/>
      <c r="T65" s="133" t="s">
        <v>432</v>
      </c>
      <c r="V65" s="6" t="s">
        <v>281</v>
      </c>
    </row>
    <row r="66" spans="2:22" x14ac:dyDescent="0.2">
      <c r="B66" s="6" t="s">
        <v>99</v>
      </c>
      <c r="D66" s="6" t="s">
        <v>176</v>
      </c>
      <c r="F66" s="77">
        <f t="shared" si="8"/>
        <v>9701019.4694591407</v>
      </c>
      <c r="H66" s="41"/>
      <c r="I66" s="41">
        <v>9701019.4694591407</v>
      </c>
      <c r="J66" s="41"/>
      <c r="K66" s="41"/>
      <c r="L66" s="41">
        <v>0</v>
      </c>
      <c r="M66" s="41"/>
      <c r="O66" s="75"/>
      <c r="Q66" s="75">
        <v>9701019.4694591407</v>
      </c>
      <c r="R66" s="75"/>
      <c r="T66" s="133" t="s">
        <v>432</v>
      </c>
      <c r="V66" s="6" t="s">
        <v>278</v>
      </c>
    </row>
    <row r="67" spans="2:22" x14ac:dyDescent="0.2">
      <c r="B67" s="6" t="s">
        <v>100</v>
      </c>
      <c r="D67" s="6" t="s">
        <v>176</v>
      </c>
      <c r="F67" s="77">
        <f t="shared" si="8"/>
        <v>-410239.13430523803</v>
      </c>
      <c r="H67" s="41"/>
      <c r="I67" s="41">
        <v>0</v>
      </c>
      <c r="J67" s="41">
        <v>-410239.13430523803</v>
      </c>
      <c r="K67" s="41"/>
      <c r="L67" s="41">
        <v>0</v>
      </c>
      <c r="M67" s="41"/>
      <c r="O67" s="75"/>
      <c r="Q67" s="75">
        <v>0</v>
      </c>
      <c r="R67" s="75"/>
      <c r="T67" s="133" t="s">
        <v>432</v>
      </c>
      <c r="V67" s="6" t="s">
        <v>282</v>
      </c>
    </row>
    <row r="68" spans="2:22" x14ac:dyDescent="0.2">
      <c r="B68" s="6" t="s">
        <v>101</v>
      </c>
      <c r="D68" s="6" t="s">
        <v>176</v>
      </c>
      <c r="F68" s="77">
        <f t="shared" si="8"/>
        <v>120771.29</v>
      </c>
      <c r="H68" s="41"/>
      <c r="I68" s="41">
        <v>0</v>
      </c>
      <c r="J68" s="41">
        <v>120771.29</v>
      </c>
      <c r="K68" s="41"/>
      <c r="L68" s="41">
        <v>0</v>
      </c>
      <c r="M68" s="41"/>
      <c r="O68" s="75"/>
      <c r="Q68" s="75">
        <v>0</v>
      </c>
      <c r="R68" s="75"/>
      <c r="T68" s="133" t="s">
        <v>432</v>
      </c>
      <c r="V68" s="6" t="s">
        <v>283</v>
      </c>
    </row>
    <row r="69" spans="2:22" x14ac:dyDescent="0.2">
      <c r="F69" s="82"/>
      <c r="O69" s="82"/>
      <c r="T69" s="133"/>
    </row>
    <row r="70" spans="2:22" x14ac:dyDescent="0.2">
      <c r="B70" s="6" t="s">
        <v>102</v>
      </c>
      <c r="D70" s="6" t="s">
        <v>176</v>
      </c>
      <c r="F70" s="77">
        <f>SUM(H70:M70,O70)</f>
        <v>13798306.75489294</v>
      </c>
      <c r="H70" s="47">
        <f>SUM(H62:H68)</f>
        <v>13279.74</v>
      </c>
      <c r="I70" s="47">
        <f>SUM(I62:I68)</f>
        <v>9894384.6571453772</v>
      </c>
      <c r="J70" s="47">
        <f t="shared" ref="J70:M70" si="9">SUM(J62:J68)</f>
        <v>1277856.0656947619</v>
      </c>
      <c r="K70" s="47">
        <f t="shared" si="9"/>
        <v>7412.6</v>
      </c>
      <c r="L70" s="47">
        <f t="shared" si="9"/>
        <v>2605373.6920527997</v>
      </c>
      <c r="M70" s="47">
        <f t="shared" si="9"/>
        <v>0</v>
      </c>
      <c r="O70" s="77">
        <f t="shared" ref="O70" si="10">SUM(O62:O68)</f>
        <v>0</v>
      </c>
      <c r="Q70" s="77">
        <f>SUM(Q62:Q68)</f>
        <v>9894384.6571453772</v>
      </c>
      <c r="R70" s="77">
        <f t="shared" ref="R70" si="11">SUM(R62:R68)</f>
        <v>7412.6</v>
      </c>
      <c r="T70" s="133"/>
    </row>
    <row r="71" spans="2:22" x14ac:dyDescent="0.2">
      <c r="F71" s="82"/>
      <c r="O71" s="82"/>
      <c r="T71" s="133"/>
    </row>
    <row r="72" spans="2:22" x14ac:dyDescent="0.2">
      <c r="F72" s="82"/>
      <c r="O72" s="82"/>
      <c r="T72" s="133"/>
    </row>
    <row r="73" spans="2:22" x14ac:dyDescent="0.2">
      <c r="B73" s="5" t="s">
        <v>103</v>
      </c>
      <c r="F73" s="82"/>
      <c r="O73" s="82"/>
      <c r="T73" s="133"/>
    </row>
    <row r="74" spans="2:22" x14ac:dyDescent="0.2">
      <c r="B74" s="6" t="s">
        <v>95</v>
      </c>
      <c r="D74" s="6" t="s">
        <v>176</v>
      </c>
      <c r="F74" s="77">
        <f>SUM(H74:M74,O74)</f>
        <v>1893884.19</v>
      </c>
      <c r="H74" s="41">
        <v>28964.04</v>
      </c>
      <c r="I74" s="41">
        <v>132059.67967388884</v>
      </c>
      <c r="J74" s="41">
        <v>1567323.91</v>
      </c>
      <c r="K74" s="41">
        <v>0</v>
      </c>
      <c r="L74" s="41">
        <v>165536.56032611115</v>
      </c>
      <c r="M74" s="41">
        <v>0</v>
      </c>
      <c r="O74" s="75">
        <v>0</v>
      </c>
      <c r="Q74" s="75">
        <v>132059.67967388884</v>
      </c>
      <c r="R74" s="75">
        <v>0</v>
      </c>
      <c r="T74" s="133" t="s">
        <v>433</v>
      </c>
    </row>
    <row r="75" spans="2:22" x14ac:dyDescent="0.2">
      <c r="B75" s="6" t="s">
        <v>104</v>
      </c>
      <c r="D75" s="6" t="s">
        <v>176</v>
      </c>
      <c r="F75" s="77">
        <f t="shared" ref="F75:F80" si="12">SUM(H75:M75,O75)</f>
        <v>0</v>
      </c>
      <c r="H75" s="41">
        <v>0</v>
      </c>
      <c r="I75" s="41">
        <v>0</v>
      </c>
      <c r="J75" s="41">
        <v>0</v>
      </c>
      <c r="K75" s="41">
        <v>0</v>
      </c>
      <c r="L75" s="41">
        <v>0</v>
      </c>
      <c r="M75" s="41">
        <v>0</v>
      </c>
      <c r="O75" s="75">
        <v>0</v>
      </c>
      <c r="Q75" s="75">
        <v>0</v>
      </c>
      <c r="R75" s="75">
        <v>0</v>
      </c>
      <c r="T75" s="133" t="s">
        <v>434</v>
      </c>
    </row>
    <row r="76" spans="2:22" x14ac:dyDescent="0.2">
      <c r="B76" s="6" t="s">
        <v>97</v>
      </c>
      <c r="D76" s="6" t="s">
        <v>176</v>
      </c>
      <c r="F76" s="77">
        <f t="shared" si="12"/>
        <v>2235072.87293407</v>
      </c>
      <c r="H76" s="41"/>
      <c r="I76" s="41">
        <v>61317.148012348422</v>
      </c>
      <c r="J76" s="41"/>
      <c r="K76" s="41"/>
      <c r="L76" s="41">
        <v>2173755.7249217215</v>
      </c>
      <c r="M76" s="41"/>
      <c r="O76" s="75"/>
      <c r="Q76" s="75">
        <v>61317.148012348422</v>
      </c>
      <c r="R76" s="75"/>
      <c r="T76" s="133" t="s">
        <v>435</v>
      </c>
      <c r="V76" s="6" t="s">
        <v>275</v>
      </c>
    </row>
    <row r="77" spans="2:22" x14ac:dyDescent="0.2">
      <c r="B77" s="6" t="s">
        <v>98</v>
      </c>
      <c r="D77" s="6" t="s">
        <v>176</v>
      </c>
      <c r="F77" s="77">
        <f t="shared" si="12"/>
        <v>266069.76680496702</v>
      </c>
      <c r="H77" s="41"/>
      <c r="I77" s="41">
        <v>-11.64</v>
      </c>
      <c r="J77" s="41"/>
      <c r="K77" s="41"/>
      <c r="L77" s="41">
        <v>266081.40680496703</v>
      </c>
      <c r="M77" s="41"/>
      <c r="O77" s="75"/>
      <c r="Q77" s="75">
        <v>-11.64</v>
      </c>
      <c r="R77" s="75"/>
      <c r="T77" s="133" t="s">
        <v>435</v>
      </c>
      <c r="V77" s="6" t="s">
        <v>281</v>
      </c>
    </row>
    <row r="78" spans="2:22" x14ac:dyDescent="0.2">
      <c r="B78" s="6" t="s">
        <v>99</v>
      </c>
      <c r="D78" s="6" t="s">
        <v>176</v>
      </c>
      <c r="F78" s="77">
        <f t="shared" si="12"/>
        <v>9701019.4694591407</v>
      </c>
      <c r="H78" s="41"/>
      <c r="I78" s="41">
        <v>9701019.4694591407</v>
      </c>
      <c r="J78" s="41"/>
      <c r="K78" s="41"/>
      <c r="L78" s="41">
        <v>0</v>
      </c>
      <c r="M78" s="41"/>
      <c r="O78" s="75"/>
      <c r="Q78" s="75">
        <v>9701019.4694591407</v>
      </c>
      <c r="R78" s="75"/>
      <c r="T78" s="133" t="s">
        <v>435</v>
      </c>
      <c r="V78" s="6" t="s">
        <v>278</v>
      </c>
    </row>
    <row r="79" spans="2:22" x14ac:dyDescent="0.2">
      <c r="B79" s="6" t="s">
        <v>100</v>
      </c>
      <c r="D79" s="6" t="s">
        <v>176</v>
      </c>
      <c r="F79" s="77">
        <f t="shared" si="12"/>
        <v>0</v>
      </c>
      <c r="H79" s="41"/>
      <c r="I79" s="41">
        <v>0</v>
      </c>
      <c r="J79" s="41"/>
      <c r="K79" s="41"/>
      <c r="L79" s="41">
        <v>0</v>
      </c>
      <c r="M79" s="41"/>
      <c r="O79" s="75"/>
      <c r="Q79" s="75">
        <v>0</v>
      </c>
      <c r="R79" s="75"/>
      <c r="T79" s="133" t="s">
        <v>435</v>
      </c>
    </row>
    <row r="80" spans="2:22" x14ac:dyDescent="0.2">
      <c r="B80" s="6" t="s">
        <v>101</v>
      </c>
      <c r="D80" s="6" t="s">
        <v>176</v>
      </c>
      <c r="F80" s="77">
        <f t="shared" si="12"/>
        <v>0</v>
      </c>
      <c r="H80" s="41"/>
      <c r="I80" s="41">
        <v>0</v>
      </c>
      <c r="J80" s="41"/>
      <c r="K80" s="41"/>
      <c r="L80" s="41">
        <v>0</v>
      </c>
      <c r="M80" s="41"/>
      <c r="O80" s="75"/>
      <c r="Q80" s="75">
        <v>0</v>
      </c>
      <c r="R80" s="75"/>
      <c r="T80" s="133" t="s">
        <v>435</v>
      </c>
    </row>
    <row r="81" spans="2:22" x14ac:dyDescent="0.2">
      <c r="F81" s="82"/>
      <c r="O81" s="82"/>
      <c r="T81" s="133"/>
    </row>
    <row r="82" spans="2:22" x14ac:dyDescent="0.2">
      <c r="B82" s="6" t="s">
        <v>102</v>
      </c>
      <c r="D82" s="6" t="s">
        <v>176</v>
      </c>
      <c r="F82" s="77">
        <f>SUM(H82:M82,O82)</f>
        <v>14096046.299198177</v>
      </c>
      <c r="H82" s="47">
        <f>SUM(H74:H80)</f>
        <v>28964.04</v>
      </c>
      <c r="I82" s="47">
        <f t="shared" ref="I82:M82" si="13">SUM(I74:I80)</f>
        <v>9894384.6571453772</v>
      </c>
      <c r="J82" s="47">
        <f t="shared" si="13"/>
        <v>1567323.91</v>
      </c>
      <c r="K82" s="47">
        <f t="shared" si="13"/>
        <v>0</v>
      </c>
      <c r="L82" s="47">
        <f t="shared" si="13"/>
        <v>2605373.6920527997</v>
      </c>
      <c r="M82" s="47">
        <f t="shared" si="13"/>
        <v>0</v>
      </c>
      <c r="O82" s="77">
        <f t="shared" ref="O82" si="14">SUM(O74:O80)</f>
        <v>0</v>
      </c>
      <c r="Q82" s="77">
        <f t="shared" ref="Q82:R82" si="15">SUM(Q74:Q80)</f>
        <v>9894384.6571453772</v>
      </c>
      <c r="R82" s="77">
        <f t="shared" si="15"/>
        <v>0</v>
      </c>
      <c r="T82" s="133"/>
    </row>
    <row r="83" spans="2:22" x14ac:dyDescent="0.2">
      <c r="F83" s="82"/>
      <c r="O83" s="82"/>
      <c r="T83" s="133"/>
    </row>
    <row r="84" spans="2:22" x14ac:dyDescent="0.2">
      <c r="F84" s="82"/>
      <c r="O84" s="82"/>
      <c r="T84" s="133"/>
    </row>
    <row r="85" spans="2:22" x14ac:dyDescent="0.2">
      <c r="B85" s="5" t="s">
        <v>105</v>
      </c>
      <c r="F85" s="82"/>
      <c r="O85" s="82"/>
      <c r="T85" s="133"/>
    </row>
    <row r="86" spans="2:22" x14ac:dyDescent="0.2">
      <c r="B86" s="6" t="s">
        <v>106</v>
      </c>
      <c r="D86" s="6" t="s">
        <v>176</v>
      </c>
      <c r="F86" s="77">
        <f>SUM(H86:M86,O86)</f>
        <v>69640.682275332743</v>
      </c>
      <c r="H86" s="41">
        <v>4858.1000000000004</v>
      </c>
      <c r="I86" s="41">
        <v>28644.31</v>
      </c>
      <c r="J86" s="41">
        <v>36138.272275332747</v>
      </c>
      <c r="K86" s="41">
        <v>0</v>
      </c>
      <c r="L86" s="41">
        <v>0</v>
      </c>
      <c r="M86" s="41">
        <v>0</v>
      </c>
      <c r="O86" s="75"/>
      <c r="Q86" s="75">
        <v>28644.31</v>
      </c>
      <c r="R86" s="75">
        <v>0</v>
      </c>
      <c r="T86" s="133" t="s">
        <v>436</v>
      </c>
    </row>
    <row r="87" spans="2:22" x14ac:dyDescent="0.2">
      <c r="B87" s="6" t="s">
        <v>107</v>
      </c>
      <c r="D87" s="6" t="s">
        <v>176</v>
      </c>
      <c r="F87" s="77">
        <f t="shared" ref="F87:F95" si="16">SUM(H87:M87,O87)</f>
        <v>425266.28498391632</v>
      </c>
      <c r="H87" s="41">
        <v>1939.97</v>
      </c>
      <c r="I87" s="41">
        <v>379969.3442991405</v>
      </c>
      <c r="J87" s="41">
        <v>4462.9308022680952</v>
      </c>
      <c r="K87" s="41">
        <v>0</v>
      </c>
      <c r="L87" s="41">
        <v>38894.039882507757</v>
      </c>
      <c r="M87" s="41">
        <v>0</v>
      </c>
      <c r="O87" s="75">
        <v>0</v>
      </c>
      <c r="Q87" s="75">
        <v>379969.3442991405</v>
      </c>
      <c r="R87" s="75">
        <v>0</v>
      </c>
      <c r="T87" s="133" t="s">
        <v>437</v>
      </c>
    </row>
    <row r="88" spans="2:22" x14ac:dyDescent="0.2">
      <c r="B88" s="6" t="s">
        <v>108</v>
      </c>
      <c r="D88" s="6" t="s">
        <v>176</v>
      </c>
      <c r="F88" s="77">
        <f t="shared" si="16"/>
        <v>3759603.2302284846</v>
      </c>
      <c r="H88" s="41">
        <v>28062.7545321412</v>
      </c>
      <c r="I88" s="41">
        <v>551347.27504599036</v>
      </c>
      <c r="J88" s="41">
        <v>1979322.33</v>
      </c>
      <c r="K88" s="41">
        <v>83586.69</v>
      </c>
      <c r="L88" s="41">
        <v>1050328.1177543313</v>
      </c>
      <c r="M88" s="41">
        <v>20726.042110091799</v>
      </c>
      <c r="O88" s="75">
        <v>46230.020785929701</v>
      </c>
      <c r="Q88" s="75">
        <v>551347.27504599036</v>
      </c>
      <c r="R88" s="75">
        <v>83586.69</v>
      </c>
      <c r="T88" s="133" t="s">
        <v>438</v>
      </c>
    </row>
    <row r="89" spans="2:22" x14ac:dyDescent="0.2">
      <c r="B89" s="6" t="s">
        <v>109</v>
      </c>
      <c r="D89" s="6" t="s">
        <v>176</v>
      </c>
      <c r="F89" s="77">
        <f t="shared" si="16"/>
        <v>411751.85008836701</v>
      </c>
      <c r="H89" s="41">
        <v>0</v>
      </c>
      <c r="I89" s="41">
        <v>2311.1921191396814</v>
      </c>
      <c r="J89" s="41">
        <v>259800.68329788241</v>
      </c>
      <c r="K89" s="41">
        <v>1687.41</v>
      </c>
      <c r="L89" s="41">
        <v>146032.20043587094</v>
      </c>
      <c r="M89" s="41">
        <v>1920.36423547401</v>
      </c>
      <c r="O89" s="75">
        <v>0</v>
      </c>
      <c r="Q89" s="75">
        <v>2311.1921191396814</v>
      </c>
      <c r="R89" s="75">
        <v>1687.41</v>
      </c>
      <c r="T89" s="133" t="s">
        <v>439</v>
      </c>
    </row>
    <row r="90" spans="2:22" x14ac:dyDescent="0.2">
      <c r="B90" s="6" t="s">
        <v>97</v>
      </c>
      <c r="D90" s="6" t="s">
        <v>176</v>
      </c>
      <c r="F90" s="77">
        <f t="shared" si="16"/>
        <v>-1393.56</v>
      </c>
      <c r="H90" s="41"/>
      <c r="I90" s="41">
        <v>0</v>
      </c>
      <c r="J90" s="41"/>
      <c r="K90" s="41">
        <v>-1393.56</v>
      </c>
      <c r="L90" s="41">
        <v>0</v>
      </c>
      <c r="M90" s="41"/>
      <c r="O90" s="75"/>
      <c r="Q90" s="75">
        <v>0</v>
      </c>
      <c r="R90" s="75">
        <v>-1393.56</v>
      </c>
      <c r="T90" s="133" t="s">
        <v>440</v>
      </c>
      <c r="V90" s="6" t="s">
        <v>284</v>
      </c>
    </row>
    <row r="91" spans="2:22" x14ac:dyDescent="0.2">
      <c r="B91" s="6" t="s">
        <v>98</v>
      </c>
      <c r="D91" s="6" t="s">
        <v>176</v>
      </c>
      <c r="F91" s="77">
        <f t="shared" si="16"/>
        <v>691939.09</v>
      </c>
      <c r="H91" s="41"/>
      <c r="I91" s="41">
        <v>0</v>
      </c>
      <c r="J91" s="41">
        <v>691939.09</v>
      </c>
      <c r="K91" s="41"/>
      <c r="L91" s="41">
        <v>0</v>
      </c>
      <c r="M91" s="41"/>
      <c r="O91" s="75"/>
      <c r="Q91" s="75">
        <v>0</v>
      </c>
      <c r="R91" s="75"/>
      <c r="T91" s="133" t="s">
        <v>441</v>
      </c>
      <c r="V91" s="6" t="s">
        <v>280</v>
      </c>
    </row>
    <row r="92" spans="2:22" x14ac:dyDescent="0.2">
      <c r="B92" s="6" t="s">
        <v>99</v>
      </c>
      <c r="D92" s="6" t="s">
        <v>176</v>
      </c>
      <c r="F92" s="77">
        <f t="shared" si="16"/>
        <v>0</v>
      </c>
      <c r="H92" s="41"/>
      <c r="I92" s="41">
        <v>0</v>
      </c>
      <c r="J92" s="41"/>
      <c r="K92" s="41"/>
      <c r="L92" s="41">
        <v>0</v>
      </c>
      <c r="M92" s="41"/>
      <c r="O92" s="75"/>
      <c r="Q92" s="75">
        <v>0</v>
      </c>
      <c r="R92" s="75"/>
      <c r="T92" s="133" t="s">
        <v>442</v>
      </c>
    </row>
    <row r="93" spans="2:22" x14ac:dyDescent="0.2">
      <c r="B93" s="6" t="s">
        <v>100</v>
      </c>
      <c r="D93" s="6" t="s">
        <v>176</v>
      </c>
      <c r="F93" s="77">
        <f>SUM(H93:M93,O93)</f>
        <v>0</v>
      </c>
      <c r="H93" s="41"/>
      <c r="I93" s="41">
        <v>0</v>
      </c>
      <c r="J93" s="41"/>
      <c r="K93" s="41"/>
      <c r="L93" s="41">
        <v>0</v>
      </c>
      <c r="M93" s="41"/>
      <c r="O93" s="75"/>
      <c r="Q93" s="75">
        <v>0</v>
      </c>
      <c r="R93" s="75"/>
      <c r="T93" s="133" t="s">
        <v>443</v>
      </c>
    </row>
    <row r="94" spans="2:22" x14ac:dyDescent="0.2">
      <c r="B94" s="6" t="s">
        <v>101</v>
      </c>
      <c r="D94" s="6" t="s">
        <v>176</v>
      </c>
      <c r="F94" s="77">
        <f t="shared" si="16"/>
        <v>0</v>
      </c>
      <c r="H94" s="41"/>
      <c r="I94" s="41">
        <v>0</v>
      </c>
      <c r="J94" s="41"/>
      <c r="K94" s="41"/>
      <c r="L94" s="41">
        <v>0</v>
      </c>
      <c r="M94" s="41"/>
      <c r="O94" s="75"/>
      <c r="Q94" s="75">
        <v>0</v>
      </c>
      <c r="R94" s="75"/>
      <c r="T94" s="133" t="s">
        <v>444</v>
      </c>
    </row>
    <row r="95" spans="2:22" x14ac:dyDescent="0.2">
      <c r="B95" s="6" t="s">
        <v>110</v>
      </c>
      <c r="D95" s="6" t="s">
        <v>176</v>
      </c>
      <c r="F95" s="77">
        <f t="shared" si="16"/>
        <v>0</v>
      </c>
      <c r="H95" s="41"/>
      <c r="I95" s="41">
        <v>0</v>
      </c>
      <c r="J95" s="41"/>
      <c r="K95" s="41"/>
      <c r="L95" s="41">
        <v>0</v>
      </c>
      <c r="M95" s="41"/>
      <c r="O95" s="75"/>
      <c r="Q95" s="75">
        <v>0</v>
      </c>
      <c r="R95" s="75"/>
      <c r="T95" s="133" t="s">
        <v>690</v>
      </c>
    </row>
    <row r="96" spans="2:22" x14ac:dyDescent="0.2">
      <c r="F96" s="82"/>
      <c r="O96" s="82"/>
      <c r="T96" s="133"/>
    </row>
    <row r="97" spans="2:22" x14ac:dyDescent="0.2">
      <c r="B97" s="6" t="s">
        <v>102</v>
      </c>
      <c r="D97" s="6" t="s">
        <v>176</v>
      </c>
      <c r="F97" s="77">
        <f>SUM(H97:M97,O97)</f>
        <v>5356807.5775761008</v>
      </c>
      <c r="H97" s="47">
        <f>SUM(H86:H95)</f>
        <v>34860.824532141203</v>
      </c>
      <c r="I97" s="47">
        <f>SUM(I86:I95)</f>
        <v>962272.12146427063</v>
      </c>
      <c r="J97" s="47">
        <f>SUM(J86:J95)</f>
        <v>2971663.3063754831</v>
      </c>
      <c r="K97" s="47">
        <f>SUM(K86:K95)</f>
        <v>83880.540000000008</v>
      </c>
      <c r="L97" s="47">
        <f>SUM(L86:L95)</f>
        <v>1235254.35807271</v>
      </c>
      <c r="M97" s="47">
        <f t="shared" ref="M97" si="17">SUM(M86:M95)</f>
        <v>22646.406345565811</v>
      </c>
      <c r="O97" s="77">
        <f t="shared" ref="O97" si="18">SUM(O86:O95)</f>
        <v>46230.020785929701</v>
      </c>
      <c r="Q97" s="77">
        <f>SUM(Q86:Q95)</f>
        <v>962272.12146427063</v>
      </c>
      <c r="R97" s="77">
        <f>SUM(R86:R95)</f>
        <v>83880.540000000008</v>
      </c>
      <c r="T97" s="133"/>
    </row>
    <row r="98" spans="2:22" x14ac:dyDescent="0.2">
      <c r="F98" s="82"/>
      <c r="O98" s="82"/>
      <c r="T98" s="133"/>
    </row>
    <row r="99" spans="2:22" x14ac:dyDescent="0.2">
      <c r="B99" s="5" t="s">
        <v>111</v>
      </c>
      <c r="F99" s="82"/>
      <c r="O99" s="82"/>
      <c r="T99" s="133"/>
    </row>
    <row r="100" spans="2:22" x14ac:dyDescent="0.2">
      <c r="B100" s="6" t="s">
        <v>112</v>
      </c>
      <c r="D100" s="6" t="s">
        <v>176</v>
      </c>
      <c r="F100" s="77">
        <f>SUM(H100:M100,O100)</f>
        <v>0</v>
      </c>
      <c r="H100" s="41"/>
      <c r="I100" s="41"/>
      <c r="J100" s="41"/>
      <c r="K100" s="41"/>
      <c r="L100" s="41"/>
      <c r="M100" s="41"/>
      <c r="O100" s="75"/>
      <c r="Q100" s="75"/>
      <c r="R100" s="75"/>
      <c r="T100" s="133" t="s">
        <v>445</v>
      </c>
    </row>
    <row r="101" spans="2:22" x14ac:dyDescent="0.2">
      <c r="F101" s="82"/>
      <c r="O101" s="82"/>
      <c r="T101" s="133"/>
    </row>
    <row r="102" spans="2:22" x14ac:dyDescent="0.2">
      <c r="B102" s="5" t="s">
        <v>113</v>
      </c>
      <c r="D102" s="6" t="s">
        <v>324</v>
      </c>
      <c r="F102" s="82"/>
      <c r="O102" s="82"/>
      <c r="T102" s="133"/>
    </row>
    <row r="103" spans="2:22" x14ac:dyDescent="0.2">
      <c r="B103" s="6" t="s">
        <v>114</v>
      </c>
      <c r="D103" s="6" t="s">
        <v>176</v>
      </c>
      <c r="F103" s="77">
        <f>SUM(H103:M103,O103)</f>
        <v>289293.16369098652</v>
      </c>
      <c r="H103" s="41">
        <v>336.82</v>
      </c>
      <c r="I103" s="41">
        <v>167191.04640477026</v>
      </c>
      <c r="J103" s="41">
        <v>20181.503690986501</v>
      </c>
      <c r="K103" s="41">
        <v>806.8</v>
      </c>
      <c r="L103" s="41">
        <v>100776.99359522975</v>
      </c>
      <c r="M103" s="41">
        <v>0</v>
      </c>
      <c r="O103" s="75">
        <v>0</v>
      </c>
      <c r="Q103" s="75">
        <v>167191.04640477026</v>
      </c>
      <c r="R103" s="75">
        <v>806.8</v>
      </c>
      <c r="T103" s="133" t="s">
        <v>446</v>
      </c>
    </row>
    <row r="104" spans="2:22" s="82" customFormat="1" x14ac:dyDescent="0.2">
      <c r="Q104" s="133"/>
      <c r="R104" s="133"/>
      <c r="S104" s="133"/>
    </row>
    <row r="105" spans="2:22" s="12" customFormat="1" x14ac:dyDescent="0.2">
      <c r="B105" s="12" t="s">
        <v>184</v>
      </c>
      <c r="C105" s="56"/>
      <c r="O105" s="73"/>
      <c r="P105" s="61"/>
      <c r="Q105" s="125"/>
      <c r="R105" s="125"/>
      <c r="S105" s="125"/>
    </row>
    <row r="106" spans="2:22" x14ac:dyDescent="0.2">
      <c r="H106" s="82"/>
      <c r="I106" s="82"/>
      <c r="J106" s="82"/>
      <c r="K106" s="82"/>
      <c r="L106" s="82"/>
      <c r="M106" s="82"/>
      <c r="N106" s="82"/>
      <c r="O106" s="82"/>
    </row>
    <row r="107" spans="2:22" x14ac:dyDescent="0.2">
      <c r="B107" s="33" t="s">
        <v>94</v>
      </c>
      <c r="H107" s="105"/>
      <c r="I107" s="105"/>
      <c r="J107" s="105"/>
      <c r="K107" s="105"/>
      <c r="L107" s="105"/>
      <c r="M107" s="105"/>
      <c r="N107" s="82"/>
      <c r="O107" s="105"/>
      <c r="Q107" s="105"/>
      <c r="R107" s="105"/>
    </row>
    <row r="108" spans="2:22" x14ac:dyDescent="0.2">
      <c r="B108" s="6" t="s">
        <v>95</v>
      </c>
      <c r="D108" s="6" t="s">
        <v>178</v>
      </c>
      <c r="F108" s="77">
        <f>SUM(H108:M108,O108)</f>
        <v>1161392.7627165131</v>
      </c>
      <c r="H108" s="41">
        <v>6787.6127165130702</v>
      </c>
      <c r="I108" s="41">
        <v>3504.0899782840452</v>
      </c>
      <c r="J108" s="41">
        <v>986010.03</v>
      </c>
      <c r="K108" s="41">
        <v>0</v>
      </c>
      <c r="L108" s="41">
        <v>165091.03002171594</v>
      </c>
      <c r="M108" s="41">
        <v>0</v>
      </c>
      <c r="O108" s="75">
        <v>0</v>
      </c>
      <c r="Q108" s="75">
        <v>3504.0899782840452</v>
      </c>
      <c r="R108" s="75">
        <v>0</v>
      </c>
      <c r="T108" s="133" t="s">
        <v>447</v>
      </c>
    </row>
    <row r="109" spans="2:22" x14ac:dyDescent="0.2">
      <c r="B109" s="6" t="s">
        <v>96</v>
      </c>
      <c r="D109" s="6" t="s">
        <v>178</v>
      </c>
      <c r="F109" s="77">
        <f t="shared" ref="F109:F114" si="19">SUM(H109:M109,O109)</f>
        <v>383642.05273561284</v>
      </c>
      <c r="H109" s="41">
        <v>0</v>
      </c>
      <c r="I109" s="41">
        <v>2920.0834795698447</v>
      </c>
      <c r="J109" s="41">
        <v>0</v>
      </c>
      <c r="K109" s="41">
        <v>4963.29</v>
      </c>
      <c r="L109" s="41">
        <v>375758.67925604299</v>
      </c>
      <c r="M109" s="41">
        <v>0</v>
      </c>
      <c r="O109" s="75">
        <v>0</v>
      </c>
      <c r="Q109" s="75">
        <v>2920.0834795698447</v>
      </c>
      <c r="R109" s="75">
        <v>4963.29</v>
      </c>
      <c r="T109" s="133" t="s">
        <v>448</v>
      </c>
    </row>
    <row r="110" spans="2:22" x14ac:dyDescent="0.2">
      <c r="B110" s="6" t="s">
        <v>97</v>
      </c>
      <c r="D110" s="6" t="s">
        <v>178</v>
      </c>
      <c r="F110" s="77">
        <f t="shared" si="19"/>
        <v>319553.67280728451</v>
      </c>
      <c r="H110" s="41"/>
      <c r="I110" s="41">
        <v>22462.79922153601</v>
      </c>
      <c r="J110" s="41"/>
      <c r="K110" s="41"/>
      <c r="L110" s="41">
        <v>297090.87358574849</v>
      </c>
      <c r="M110" s="41"/>
      <c r="O110" s="75"/>
      <c r="Q110" s="75">
        <v>22462.79922153601</v>
      </c>
      <c r="R110" s="75"/>
      <c r="T110" s="133" t="s">
        <v>449</v>
      </c>
      <c r="V110" s="6" t="s">
        <v>275</v>
      </c>
    </row>
    <row r="111" spans="2:22" x14ac:dyDescent="0.2">
      <c r="B111" s="6" t="s">
        <v>98</v>
      </c>
      <c r="D111" s="6" t="s">
        <v>178</v>
      </c>
      <c r="F111" s="77">
        <f t="shared" si="19"/>
        <v>3926099.4689642163</v>
      </c>
      <c r="H111" s="41"/>
      <c r="I111" s="41">
        <v>3926099.4689642163</v>
      </c>
      <c r="J111" s="41"/>
      <c r="K111" s="41"/>
      <c r="L111" s="41">
        <v>0</v>
      </c>
      <c r="M111" s="41"/>
      <c r="O111" s="75"/>
      <c r="Q111" s="75">
        <v>3926099.4689642163</v>
      </c>
      <c r="R111" s="75"/>
      <c r="T111" s="133" t="s">
        <v>449</v>
      </c>
      <c r="V111" s="6" t="s">
        <v>278</v>
      </c>
    </row>
    <row r="112" spans="2:22" x14ac:dyDescent="0.2">
      <c r="B112" s="6" t="s">
        <v>99</v>
      </c>
      <c r="D112" s="6" t="s">
        <v>178</v>
      </c>
      <c r="F112" s="77">
        <f t="shared" si="19"/>
        <v>239318.27456665513</v>
      </c>
      <c r="H112" s="41"/>
      <c r="I112" s="41">
        <v>0</v>
      </c>
      <c r="J112" s="41"/>
      <c r="K112" s="41"/>
      <c r="L112" s="41">
        <v>239318.27456665513</v>
      </c>
      <c r="M112" s="41"/>
      <c r="O112" s="75"/>
      <c r="Q112" s="75">
        <v>0</v>
      </c>
      <c r="R112" s="75"/>
      <c r="T112" s="133" t="s">
        <v>449</v>
      </c>
      <c r="V112" s="6" t="s">
        <v>276</v>
      </c>
    </row>
    <row r="113" spans="2:22" x14ac:dyDescent="0.2">
      <c r="B113" s="6" t="s">
        <v>100</v>
      </c>
      <c r="D113" s="6" t="s">
        <v>178</v>
      </c>
      <c r="F113" s="77">
        <f t="shared" si="19"/>
        <v>-38680.9534129616</v>
      </c>
      <c r="H113" s="41"/>
      <c r="I113" s="41">
        <v>0</v>
      </c>
      <c r="J113" s="41">
        <v>-38680.9534129616</v>
      </c>
      <c r="K113" s="41"/>
      <c r="L113" s="41">
        <v>0</v>
      </c>
      <c r="M113" s="41"/>
      <c r="O113" s="75"/>
      <c r="Q113" s="75">
        <v>0</v>
      </c>
      <c r="R113" s="75"/>
      <c r="T113" s="133" t="s">
        <v>449</v>
      </c>
      <c r="V113" s="6" t="s">
        <v>282</v>
      </c>
    </row>
    <row r="114" spans="2:22" x14ac:dyDescent="0.2">
      <c r="B114" s="6" t="s">
        <v>101</v>
      </c>
      <c r="D114" s="6" t="s">
        <v>178</v>
      </c>
      <c r="F114" s="77">
        <f t="shared" si="19"/>
        <v>215253.96</v>
      </c>
      <c r="H114" s="41"/>
      <c r="I114" s="41">
        <v>0</v>
      </c>
      <c r="J114" s="41">
        <v>215253.96</v>
      </c>
      <c r="K114" s="41"/>
      <c r="L114" s="41">
        <v>0</v>
      </c>
      <c r="M114" s="41"/>
      <c r="O114" s="75"/>
      <c r="Q114" s="75">
        <v>0</v>
      </c>
      <c r="R114" s="75"/>
      <c r="T114" s="133" t="s">
        <v>449</v>
      </c>
      <c r="V114" s="6" t="s">
        <v>283</v>
      </c>
    </row>
    <row r="115" spans="2:22" x14ac:dyDescent="0.2">
      <c r="F115" s="82"/>
      <c r="O115" s="82"/>
      <c r="T115" s="133"/>
    </row>
    <row r="116" spans="2:22" x14ac:dyDescent="0.2">
      <c r="B116" s="6" t="s">
        <v>102</v>
      </c>
      <c r="D116" s="6" t="s">
        <v>178</v>
      </c>
      <c r="F116" s="77">
        <f>SUM(H116:M116,O116)</f>
        <v>6206579.2383773215</v>
      </c>
      <c r="H116" s="47">
        <f>SUM(H108:H114)</f>
        <v>6787.6127165130702</v>
      </c>
      <c r="I116" s="47">
        <f t="shared" ref="I116:M116" si="20">SUM(I108:I114)</f>
        <v>3954986.4416436064</v>
      </c>
      <c r="J116" s="47">
        <f t="shared" si="20"/>
        <v>1162583.0365870385</v>
      </c>
      <c r="K116" s="47">
        <f t="shared" si="20"/>
        <v>4963.29</v>
      </c>
      <c r="L116" s="47">
        <f t="shared" si="20"/>
        <v>1077258.8574301626</v>
      </c>
      <c r="M116" s="47">
        <f t="shared" si="20"/>
        <v>0</v>
      </c>
      <c r="O116" s="77">
        <f t="shared" ref="O116" si="21">SUM(O108:O114)</f>
        <v>0</v>
      </c>
      <c r="Q116" s="77">
        <f t="shared" ref="Q116:R116" si="22">SUM(Q108:Q114)</f>
        <v>3954986.4416436064</v>
      </c>
      <c r="R116" s="77">
        <f t="shared" si="22"/>
        <v>4963.29</v>
      </c>
      <c r="T116" s="133"/>
    </row>
    <row r="117" spans="2:22" x14ac:dyDescent="0.2">
      <c r="F117" s="82"/>
      <c r="O117" s="82"/>
      <c r="T117" s="133"/>
    </row>
    <row r="118" spans="2:22" x14ac:dyDescent="0.2">
      <c r="F118" s="82"/>
      <c r="O118" s="82"/>
      <c r="T118" s="133"/>
    </row>
    <row r="119" spans="2:22" x14ac:dyDescent="0.2">
      <c r="B119" s="5" t="s">
        <v>103</v>
      </c>
      <c r="F119" s="82"/>
      <c r="O119" s="82"/>
      <c r="T119" s="133"/>
    </row>
    <row r="120" spans="2:22" x14ac:dyDescent="0.2">
      <c r="B120" s="6" t="s">
        <v>95</v>
      </c>
      <c r="D120" s="6" t="s">
        <v>178</v>
      </c>
      <c r="F120" s="77">
        <f>SUM(H120:M120,O120)</f>
        <v>1247375.8899999999</v>
      </c>
      <c r="H120" s="41">
        <v>92770.74</v>
      </c>
      <c r="I120" s="41">
        <v>3504.0899782840452</v>
      </c>
      <c r="J120" s="41">
        <v>986010.03</v>
      </c>
      <c r="K120" s="41">
        <v>0</v>
      </c>
      <c r="L120" s="41">
        <v>165091.03002171594</v>
      </c>
      <c r="M120" s="41">
        <v>0</v>
      </c>
      <c r="O120" s="75">
        <v>0</v>
      </c>
      <c r="Q120" s="75">
        <v>3504.0899782840452</v>
      </c>
      <c r="R120" s="75">
        <v>0</v>
      </c>
      <c r="T120" s="133" t="s">
        <v>450</v>
      </c>
    </row>
    <row r="121" spans="2:22" x14ac:dyDescent="0.2">
      <c r="B121" s="6" t="s">
        <v>104</v>
      </c>
      <c r="D121" s="6" t="s">
        <v>178</v>
      </c>
      <c r="F121" s="77">
        <f t="shared" ref="F121:F126" si="23">SUM(H121:M121,O121)</f>
        <v>378678.76273561281</v>
      </c>
      <c r="H121" s="41">
        <v>0</v>
      </c>
      <c r="I121" s="41">
        <v>2920.0834795698447</v>
      </c>
      <c r="J121" s="41">
        <v>0</v>
      </c>
      <c r="K121" s="41">
        <v>0</v>
      </c>
      <c r="L121" s="41">
        <v>375758.67925604299</v>
      </c>
      <c r="M121" s="41">
        <v>0</v>
      </c>
      <c r="O121" s="75">
        <v>0</v>
      </c>
      <c r="Q121" s="75">
        <v>2920.0834795698447</v>
      </c>
      <c r="R121" s="75">
        <v>0</v>
      </c>
      <c r="T121" s="133" t="s">
        <v>451</v>
      </c>
    </row>
    <row r="122" spans="2:22" x14ac:dyDescent="0.2">
      <c r="B122" s="6" t="s">
        <v>97</v>
      </c>
      <c r="D122" s="6" t="s">
        <v>178</v>
      </c>
      <c r="F122" s="77">
        <f t="shared" si="23"/>
        <v>319553.67280728451</v>
      </c>
      <c r="H122" s="41"/>
      <c r="I122" s="41">
        <v>22462.79922153601</v>
      </c>
      <c r="J122" s="41"/>
      <c r="K122" s="41"/>
      <c r="L122" s="41">
        <v>297090.87358574849</v>
      </c>
      <c r="M122" s="41"/>
      <c r="O122" s="75"/>
      <c r="Q122" s="75">
        <v>22462.79922153601</v>
      </c>
      <c r="R122" s="75"/>
      <c r="T122" s="133" t="s">
        <v>452</v>
      </c>
      <c r="V122" s="6" t="s">
        <v>275</v>
      </c>
    </row>
    <row r="123" spans="2:22" x14ac:dyDescent="0.2">
      <c r="B123" s="6" t="s">
        <v>98</v>
      </c>
      <c r="D123" s="6" t="s">
        <v>178</v>
      </c>
      <c r="F123" s="77">
        <f t="shared" si="23"/>
        <v>3926099.4689642163</v>
      </c>
      <c r="H123" s="41"/>
      <c r="I123" s="41">
        <v>3926099.4689642163</v>
      </c>
      <c r="J123" s="41"/>
      <c r="K123" s="41"/>
      <c r="L123" s="41">
        <v>0</v>
      </c>
      <c r="M123" s="41"/>
      <c r="O123" s="75"/>
      <c r="Q123" s="75">
        <v>3926099.4689642163</v>
      </c>
      <c r="R123" s="75"/>
      <c r="T123" s="133" t="s">
        <v>452</v>
      </c>
      <c r="V123" s="6" t="s">
        <v>278</v>
      </c>
    </row>
    <row r="124" spans="2:22" x14ac:dyDescent="0.2">
      <c r="B124" s="6" t="s">
        <v>99</v>
      </c>
      <c r="D124" s="6" t="s">
        <v>178</v>
      </c>
      <c r="F124" s="77">
        <f t="shared" si="23"/>
        <v>239318.27456665513</v>
      </c>
      <c r="H124" s="41"/>
      <c r="I124" s="41">
        <v>0</v>
      </c>
      <c r="J124" s="41"/>
      <c r="K124" s="41"/>
      <c r="L124" s="41">
        <v>239318.27456665513</v>
      </c>
      <c r="M124" s="41"/>
      <c r="O124" s="75"/>
      <c r="Q124" s="75">
        <v>0</v>
      </c>
      <c r="R124" s="75"/>
      <c r="T124" s="133" t="s">
        <v>452</v>
      </c>
      <c r="V124" s="6" t="s">
        <v>276</v>
      </c>
    </row>
    <row r="125" spans="2:22" x14ac:dyDescent="0.2">
      <c r="B125" s="6" t="s">
        <v>100</v>
      </c>
      <c r="D125" s="6" t="s">
        <v>178</v>
      </c>
      <c r="F125" s="77">
        <f t="shared" si="23"/>
        <v>0</v>
      </c>
      <c r="H125" s="41"/>
      <c r="I125" s="41">
        <v>0</v>
      </c>
      <c r="J125" s="41"/>
      <c r="K125" s="41"/>
      <c r="L125" s="41">
        <v>0</v>
      </c>
      <c r="M125" s="41"/>
      <c r="O125" s="75"/>
      <c r="Q125" s="75">
        <v>0</v>
      </c>
      <c r="R125" s="75"/>
      <c r="T125" s="133" t="s">
        <v>452</v>
      </c>
    </row>
    <row r="126" spans="2:22" x14ac:dyDescent="0.2">
      <c r="B126" s="6" t="s">
        <v>101</v>
      </c>
      <c r="D126" s="6" t="s">
        <v>178</v>
      </c>
      <c r="F126" s="77">
        <f t="shared" si="23"/>
        <v>0</v>
      </c>
      <c r="H126" s="41"/>
      <c r="I126" s="41">
        <v>0</v>
      </c>
      <c r="J126" s="41"/>
      <c r="K126" s="41"/>
      <c r="L126" s="41">
        <v>0</v>
      </c>
      <c r="M126" s="41"/>
      <c r="O126" s="75"/>
      <c r="Q126" s="75">
        <v>0</v>
      </c>
      <c r="R126" s="75"/>
      <c r="T126" s="133" t="s">
        <v>452</v>
      </c>
    </row>
    <row r="127" spans="2:22" x14ac:dyDescent="0.2">
      <c r="F127" s="82"/>
      <c r="O127" s="82"/>
      <c r="T127" s="133"/>
    </row>
    <row r="128" spans="2:22" x14ac:dyDescent="0.2">
      <c r="B128" s="6" t="s">
        <v>102</v>
      </c>
      <c r="D128" s="6" t="s">
        <v>178</v>
      </c>
      <c r="F128" s="77">
        <f>SUM(H128:M128,O128)</f>
        <v>6111026.0690737693</v>
      </c>
      <c r="H128" s="47">
        <f>SUM(H120:H126)</f>
        <v>92770.74</v>
      </c>
      <c r="I128" s="47">
        <f t="shared" ref="I128:M128" si="24">SUM(I120:I126)</f>
        <v>3954986.4416436064</v>
      </c>
      <c r="J128" s="47">
        <f t="shared" si="24"/>
        <v>986010.03</v>
      </c>
      <c r="K128" s="47">
        <f t="shared" si="24"/>
        <v>0</v>
      </c>
      <c r="L128" s="47">
        <f t="shared" si="24"/>
        <v>1077258.8574301626</v>
      </c>
      <c r="M128" s="47">
        <f t="shared" si="24"/>
        <v>0</v>
      </c>
      <c r="O128" s="77">
        <f t="shared" ref="O128" si="25">SUM(O120:O126)</f>
        <v>0</v>
      </c>
      <c r="Q128" s="77">
        <f t="shared" ref="Q128:R128" si="26">SUM(Q120:Q126)</f>
        <v>3954986.4416436064</v>
      </c>
      <c r="R128" s="77">
        <f t="shared" si="26"/>
        <v>0</v>
      </c>
      <c r="T128" s="133"/>
    </row>
    <row r="129" spans="2:22" x14ac:dyDescent="0.2">
      <c r="F129" s="82"/>
      <c r="O129" s="82"/>
      <c r="T129" s="133"/>
    </row>
    <row r="130" spans="2:22" x14ac:dyDescent="0.2">
      <c r="F130" s="82"/>
      <c r="O130" s="82"/>
      <c r="T130" s="133"/>
    </row>
    <row r="131" spans="2:22" x14ac:dyDescent="0.2">
      <c r="B131" s="5" t="s">
        <v>105</v>
      </c>
      <c r="F131" s="82"/>
      <c r="O131" s="82"/>
      <c r="T131" s="133"/>
    </row>
    <row r="132" spans="2:22" x14ac:dyDescent="0.2">
      <c r="B132" s="6" t="s">
        <v>106</v>
      </c>
      <c r="D132" s="6" t="s">
        <v>178</v>
      </c>
      <c r="F132" s="77">
        <f>SUM(H132:M132,O132)</f>
        <v>79204.425079896944</v>
      </c>
      <c r="H132" s="41">
        <v>1627.6</v>
      </c>
      <c r="I132" s="41">
        <v>0</v>
      </c>
      <c r="J132" s="41">
        <v>77576.825079896938</v>
      </c>
      <c r="K132" s="41">
        <v>0</v>
      </c>
      <c r="L132" s="41">
        <v>0</v>
      </c>
      <c r="M132" s="41">
        <v>0</v>
      </c>
      <c r="O132" s="75">
        <v>0</v>
      </c>
      <c r="Q132" s="75">
        <v>0</v>
      </c>
      <c r="R132" s="75">
        <v>0</v>
      </c>
      <c r="T132" s="133" t="s">
        <v>453</v>
      </c>
    </row>
    <row r="133" spans="2:22" x14ac:dyDescent="0.2">
      <c r="B133" s="6" t="s">
        <v>107</v>
      </c>
      <c r="D133" s="6" t="s">
        <v>178</v>
      </c>
      <c r="F133" s="77">
        <f t="shared" ref="F133:F141" si="27">SUM(H133:M133,O133)</f>
        <v>511876.21578568156</v>
      </c>
      <c r="H133" s="41">
        <v>1800.75</v>
      </c>
      <c r="I133" s="41">
        <v>397728.70515834412</v>
      </c>
      <c r="J133" s="41">
        <v>4282.1289360264027</v>
      </c>
      <c r="K133" s="41">
        <v>0</v>
      </c>
      <c r="L133" s="41">
        <v>108064.63169131101</v>
      </c>
      <c r="M133" s="41">
        <v>0</v>
      </c>
      <c r="O133" s="75">
        <v>0</v>
      </c>
      <c r="Q133" s="75">
        <v>397728.70515834412</v>
      </c>
      <c r="R133" s="75">
        <v>0</v>
      </c>
      <c r="T133" s="133" t="s">
        <v>454</v>
      </c>
    </row>
    <row r="134" spans="2:22" x14ac:dyDescent="0.2">
      <c r="B134" s="6" t="s">
        <v>108</v>
      </c>
      <c r="D134" s="6" t="s">
        <v>178</v>
      </c>
      <c r="F134" s="77">
        <f t="shared" si="27"/>
        <v>1805940.5527315461</v>
      </c>
      <c r="H134" s="41">
        <v>18256.384589035501</v>
      </c>
      <c r="I134" s="41">
        <v>464357.72827053868</v>
      </c>
      <c r="J134" s="41">
        <v>-66417.710000000006</v>
      </c>
      <c r="K134" s="41">
        <v>59478.83</v>
      </c>
      <c r="L134" s="41">
        <v>1257868.7558149926</v>
      </c>
      <c r="M134" s="41">
        <v>31793.707817193201</v>
      </c>
      <c r="O134" s="75">
        <v>40602.856239786299</v>
      </c>
      <c r="Q134" s="75">
        <v>464357.72827053868</v>
      </c>
      <c r="R134" s="75">
        <v>59478.83</v>
      </c>
      <c r="T134" s="133" t="s">
        <v>455</v>
      </c>
    </row>
    <row r="135" spans="2:22" x14ac:dyDescent="0.2">
      <c r="B135" s="6" t="s">
        <v>109</v>
      </c>
      <c r="D135" s="6" t="s">
        <v>178</v>
      </c>
      <c r="F135" s="77">
        <f t="shared" si="27"/>
        <v>561361.19478930067</v>
      </c>
      <c r="H135" s="41">
        <v>0</v>
      </c>
      <c r="I135" s="41">
        <v>1004.1377527336826</v>
      </c>
      <c r="J135" s="41">
        <v>430609.0242107638</v>
      </c>
      <c r="K135" s="41">
        <v>-127.53</v>
      </c>
      <c r="L135" s="41">
        <v>129213.24968898539</v>
      </c>
      <c r="M135" s="41">
        <v>662.31313681793802</v>
      </c>
      <c r="O135" s="75">
        <v>0</v>
      </c>
      <c r="Q135" s="75">
        <v>1004.1377527336826</v>
      </c>
      <c r="R135" s="75">
        <v>-127.53</v>
      </c>
      <c r="T135" s="133" t="s">
        <v>456</v>
      </c>
    </row>
    <row r="136" spans="2:22" x14ac:dyDescent="0.2">
      <c r="B136" s="6" t="s">
        <v>97</v>
      </c>
      <c r="D136" s="6" t="s">
        <v>178</v>
      </c>
      <c r="F136" s="77">
        <f t="shared" si="27"/>
        <v>285.44</v>
      </c>
      <c r="H136" s="41"/>
      <c r="I136" s="41">
        <v>0</v>
      </c>
      <c r="J136" s="41">
        <v>0</v>
      </c>
      <c r="K136" s="41">
        <v>285.44</v>
      </c>
      <c r="L136" s="41">
        <v>0</v>
      </c>
      <c r="M136" s="41"/>
      <c r="O136" s="75"/>
      <c r="Q136" s="75">
        <v>0</v>
      </c>
      <c r="R136" s="75">
        <v>285.44</v>
      </c>
      <c r="T136" s="133" t="s">
        <v>457</v>
      </c>
      <c r="V136" s="6" t="s">
        <v>285</v>
      </c>
    </row>
    <row r="137" spans="2:22" x14ac:dyDescent="0.2">
      <c r="B137" s="6" t="s">
        <v>98</v>
      </c>
      <c r="D137" s="6" t="s">
        <v>178</v>
      </c>
      <c r="F137" s="77">
        <f t="shared" si="27"/>
        <v>972052.98</v>
      </c>
      <c r="H137" s="41"/>
      <c r="I137" s="41">
        <v>0</v>
      </c>
      <c r="J137" s="41">
        <v>972052.98</v>
      </c>
      <c r="K137" s="41"/>
      <c r="L137" s="41">
        <v>0</v>
      </c>
      <c r="M137" s="41"/>
      <c r="O137" s="75"/>
      <c r="Q137" s="75">
        <v>0</v>
      </c>
      <c r="R137" s="75"/>
      <c r="T137" s="133" t="s">
        <v>458</v>
      </c>
      <c r="V137" s="6" t="s">
        <v>280</v>
      </c>
    </row>
    <row r="138" spans="2:22" x14ac:dyDescent="0.2">
      <c r="B138" s="6" t="s">
        <v>99</v>
      </c>
      <c r="D138" s="6" t="s">
        <v>178</v>
      </c>
      <c r="F138" s="77">
        <f t="shared" si="27"/>
        <v>0</v>
      </c>
      <c r="H138" s="41"/>
      <c r="I138" s="41">
        <v>0</v>
      </c>
      <c r="J138" s="41"/>
      <c r="K138" s="41"/>
      <c r="L138" s="41">
        <v>0</v>
      </c>
      <c r="M138" s="41"/>
      <c r="O138" s="75"/>
      <c r="Q138" s="75">
        <v>0</v>
      </c>
      <c r="R138" s="75"/>
      <c r="T138" s="133" t="s">
        <v>459</v>
      </c>
    </row>
    <row r="139" spans="2:22" x14ac:dyDescent="0.2">
      <c r="B139" s="6" t="s">
        <v>100</v>
      </c>
      <c r="D139" s="6" t="s">
        <v>178</v>
      </c>
      <c r="F139" s="77">
        <f>SUM(H139:M139,O139)</f>
        <v>0</v>
      </c>
      <c r="H139" s="41"/>
      <c r="I139" s="41">
        <v>0</v>
      </c>
      <c r="J139" s="41"/>
      <c r="K139" s="41"/>
      <c r="L139" s="41">
        <v>0</v>
      </c>
      <c r="M139" s="41"/>
      <c r="O139" s="75"/>
      <c r="Q139" s="75">
        <v>0</v>
      </c>
      <c r="R139" s="75"/>
      <c r="T139" s="133" t="s">
        <v>460</v>
      </c>
    </row>
    <row r="140" spans="2:22" x14ac:dyDescent="0.2">
      <c r="B140" s="6" t="s">
        <v>101</v>
      </c>
      <c r="D140" s="6" t="s">
        <v>178</v>
      </c>
      <c r="F140" s="77">
        <f t="shared" si="27"/>
        <v>0</v>
      </c>
      <c r="H140" s="41"/>
      <c r="I140" s="41">
        <v>0</v>
      </c>
      <c r="J140" s="41"/>
      <c r="K140" s="41"/>
      <c r="L140" s="41">
        <v>0</v>
      </c>
      <c r="M140" s="41"/>
      <c r="O140" s="75"/>
      <c r="Q140" s="75">
        <v>0</v>
      </c>
      <c r="R140" s="75"/>
      <c r="T140" s="133" t="s">
        <v>461</v>
      </c>
    </row>
    <row r="141" spans="2:22" x14ac:dyDescent="0.2">
      <c r="B141" s="6" t="s">
        <v>110</v>
      </c>
      <c r="D141" s="6" t="s">
        <v>178</v>
      </c>
      <c r="F141" s="77">
        <f t="shared" si="27"/>
        <v>0</v>
      </c>
      <c r="H141" s="41"/>
      <c r="I141" s="41">
        <v>0</v>
      </c>
      <c r="J141" s="41"/>
      <c r="K141" s="41"/>
      <c r="L141" s="41">
        <v>0</v>
      </c>
      <c r="M141" s="41"/>
      <c r="O141" s="75"/>
      <c r="Q141" s="75">
        <v>0</v>
      </c>
      <c r="R141" s="75"/>
      <c r="T141" s="133" t="s">
        <v>707</v>
      </c>
    </row>
    <row r="142" spans="2:22" x14ac:dyDescent="0.2">
      <c r="F142" s="82"/>
      <c r="O142" s="82"/>
      <c r="T142" s="133"/>
    </row>
    <row r="143" spans="2:22" x14ac:dyDescent="0.2">
      <c r="B143" s="6" t="s">
        <v>102</v>
      </c>
      <c r="D143" s="6" t="s">
        <v>178</v>
      </c>
      <c r="F143" s="77">
        <f>SUM(H143:M143,O143)</f>
        <v>3930720.8083864255</v>
      </c>
      <c r="H143" s="47">
        <f>SUM(H132:H141)</f>
        <v>21684.734589035499</v>
      </c>
      <c r="I143" s="47">
        <f>SUM(I132:I141)</f>
        <v>863090.57118161651</v>
      </c>
      <c r="J143" s="47">
        <f t="shared" ref="J143" si="28">SUM(J132:J141)</f>
        <v>1418103.2482266871</v>
      </c>
      <c r="K143" s="47">
        <f>SUM(K132:K141)</f>
        <v>59636.740000000005</v>
      </c>
      <c r="L143" s="47">
        <f t="shared" ref="L143:M143" si="29">SUM(L132:L141)</f>
        <v>1495146.6371952889</v>
      </c>
      <c r="M143" s="47">
        <f t="shared" si="29"/>
        <v>32456.020954011139</v>
      </c>
      <c r="O143" s="77">
        <f t="shared" ref="O143" si="30">SUM(O132:O141)</f>
        <v>40602.856239786299</v>
      </c>
      <c r="Q143" s="77">
        <f>SUM(Q132:Q141)</f>
        <v>863090.57118161651</v>
      </c>
      <c r="R143" s="77">
        <f>SUM(R132:R141)</f>
        <v>59636.740000000005</v>
      </c>
      <c r="T143" s="133"/>
    </row>
    <row r="144" spans="2:22" x14ac:dyDescent="0.2">
      <c r="F144" s="82"/>
      <c r="O144" s="82"/>
      <c r="T144" s="133"/>
    </row>
    <row r="145" spans="2:22" x14ac:dyDescent="0.2">
      <c r="B145" s="5" t="s">
        <v>111</v>
      </c>
      <c r="F145" s="82"/>
      <c r="O145" s="82"/>
      <c r="T145" s="133"/>
    </row>
    <row r="146" spans="2:22" x14ac:dyDescent="0.2">
      <c r="B146" s="6" t="s">
        <v>112</v>
      </c>
      <c r="D146" s="6" t="s">
        <v>178</v>
      </c>
      <c r="F146" s="77">
        <f>SUM(H146:M146,O146)</f>
        <v>31360.13</v>
      </c>
      <c r="H146" s="41"/>
      <c r="I146" s="41"/>
      <c r="J146" s="41"/>
      <c r="K146" s="41">
        <v>31360.13</v>
      </c>
      <c r="L146" s="41"/>
      <c r="M146" s="41"/>
      <c r="O146" s="75"/>
      <c r="Q146" s="75"/>
      <c r="R146" s="75">
        <v>31360.13</v>
      </c>
      <c r="T146" s="133" t="s">
        <v>462</v>
      </c>
    </row>
    <row r="147" spans="2:22" x14ac:dyDescent="0.2">
      <c r="F147" s="82"/>
      <c r="O147" s="82"/>
      <c r="T147" s="133"/>
    </row>
    <row r="148" spans="2:22" x14ac:dyDescent="0.2">
      <c r="B148" s="5" t="s">
        <v>113</v>
      </c>
      <c r="F148" s="82"/>
      <c r="O148" s="82"/>
      <c r="T148" s="133"/>
    </row>
    <row r="149" spans="2:22" x14ac:dyDescent="0.2">
      <c r="B149" s="6" t="s">
        <v>114</v>
      </c>
      <c r="D149" s="6" t="s">
        <v>178</v>
      </c>
      <c r="F149" s="77">
        <f>SUM(H149:M149,O149)</f>
        <v>289292.9405113851</v>
      </c>
      <c r="H149" s="41">
        <v>213</v>
      </c>
      <c r="I149" s="41">
        <v>132206.25850268314</v>
      </c>
      <c r="J149" s="41">
        <v>32920.410511385096</v>
      </c>
      <c r="K149" s="41">
        <v>3340.95</v>
      </c>
      <c r="L149" s="41">
        <v>120612.32149731687</v>
      </c>
      <c r="M149" s="41">
        <v>0</v>
      </c>
      <c r="O149" s="75">
        <v>0</v>
      </c>
      <c r="Q149" s="75">
        <v>132206.25850268314</v>
      </c>
      <c r="R149" s="75">
        <v>3340.95</v>
      </c>
      <c r="T149" s="133" t="s">
        <v>463</v>
      </c>
    </row>
    <row r="150" spans="2:22" s="82" customFormat="1" x14ac:dyDescent="0.2">
      <c r="Q150" s="133"/>
      <c r="R150" s="133"/>
      <c r="S150" s="133"/>
    </row>
    <row r="151" spans="2:22" s="12" customFormat="1" x14ac:dyDescent="0.2">
      <c r="B151" s="12" t="s">
        <v>148</v>
      </c>
      <c r="C151" s="56"/>
      <c r="O151" s="73"/>
      <c r="P151" s="61"/>
      <c r="Q151" s="125"/>
      <c r="R151" s="125"/>
      <c r="S151" s="125"/>
    </row>
    <row r="152" spans="2:22" x14ac:dyDescent="0.2">
      <c r="H152" s="82"/>
      <c r="I152" s="82"/>
      <c r="J152" s="82"/>
      <c r="K152" s="82"/>
      <c r="L152" s="82"/>
      <c r="M152" s="82"/>
      <c r="N152" s="82"/>
      <c r="O152" s="82"/>
    </row>
    <row r="153" spans="2:22" x14ac:dyDescent="0.2">
      <c r="B153" s="33" t="s">
        <v>94</v>
      </c>
      <c r="H153" s="105"/>
      <c r="I153" s="105"/>
      <c r="J153" s="105"/>
      <c r="K153" s="105"/>
      <c r="L153" s="105"/>
      <c r="M153" s="105"/>
      <c r="N153" s="82"/>
      <c r="O153" s="105"/>
      <c r="Q153" s="105"/>
      <c r="R153" s="105"/>
    </row>
    <row r="154" spans="2:22" x14ac:dyDescent="0.2">
      <c r="B154" s="6" t="s">
        <v>95</v>
      </c>
      <c r="D154" s="6" t="s">
        <v>147</v>
      </c>
      <c r="F154" s="77">
        <f>SUM(H154:M154,O154)</f>
        <v>758582.33000000007</v>
      </c>
      <c r="H154" s="41">
        <v>30354</v>
      </c>
      <c r="I154" s="41">
        <v>1925.08</v>
      </c>
      <c r="J154" s="41">
        <v>421368.04</v>
      </c>
      <c r="K154" s="41">
        <v>0</v>
      </c>
      <c r="L154" s="41">
        <v>304935.21000000002</v>
      </c>
      <c r="M154" s="41">
        <v>0</v>
      </c>
      <c r="O154" s="75">
        <v>0</v>
      </c>
      <c r="Q154" s="75">
        <v>1925.08</v>
      </c>
      <c r="R154" s="75">
        <v>0</v>
      </c>
      <c r="T154" s="133" t="s">
        <v>464</v>
      </c>
    </row>
    <row r="155" spans="2:22" x14ac:dyDescent="0.2">
      <c r="B155" s="6" t="s">
        <v>96</v>
      </c>
      <c r="D155" s="6" t="s">
        <v>147</v>
      </c>
      <c r="F155" s="77">
        <f t="shared" ref="F155:F160" si="31">SUM(H155:M155,O155)</f>
        <v>548500.12999999989</v>
      </c>
      <c r="H155" s="41">
        <v>0</v>
      </c>
      <c r="I155" s="41">
        <v>0</v>
      </c>
      <c r="J155" s="41">
        <v>0</v>
      </c>
      <c r="K155" s="41">
        <v>2695.22</v>
      </c>
      <c r="L155" s="41">
        <v>545804.90999999992</v>
      </c>
      <c r="M155" s="41">
        <v>0</v>
      </c>
      <c r="O155" s="75">
        <v>0</v>
      </c>
      <c r="Q155" s="75">
        <v>0</v>
      </c>
      <c r="R155" s="75">
        <v>2695.22</v>
      </c>
      <c r="T155" s="133" t="s">
        <v>465</v>
      </c>
    </row>
    <row r="156" spans="2:22" x14ac:dyDescent="0.2">
      <c r="B156" s="6" t="s">
        <v>97</v>
      </c>
      <c r="D156" s="6" t="s">
        <v>147</v>
      </c>
      <c r="F156" s="77">
        <f t="shared" si="31"/>
        <v>493953.92150045012</v>
      </c>
      <c r="H156" s="41"/>
      <c r="I156" s="41"/>
      <c r="J156" s="41"/>
      <c r="K156" s="41"/>
      <c r="L156" s="41">
        <v>493953.92150045012</v>
      </c>
      <c r="M156" s="41"/>
      <c r="O156" s="75"/>
      <c r="Q156" s="75"/>
      <c r="R156" s="75"/>
      <c r="T156" s="133" t="s">
        <v>466</v>
      </c>
      <c r="V156" s="6" t="s">
        <v>275</v>
      </c>
    </row>
    <row r="157" spans="2:22" x14ac:dyDescent="0.2">
      <c r="B157" s="6" t="s">
        <v>98</v>
      </c>
      <c r="D157" s="6" t="s">
        <v>147</v>
      </c>
      <c r="F157" s="77">
        <f t="shared" si="31"/>
        <v>646733.68950964301</v>
      </c>
      <c r="H157" s="41"/>
      <c r="I157" s="41">
        <v>646733.68950964301</v>
      </c>
      <c r="J157" s="41"/>
      <c r="K157" s="41"/>
      <c r="L157" s="41"/>
      <c r="M157" s="41"/>
      <c r="O157" s="75"/>
      <c r="Q157" s="75">
        <v>646733.68950964301</v>
      </c>
      <c r="R157" s="75"/>
      <c r="T157" s="133" t="s">
        <v>466</v>
      </c>
      <c r="V157" s="6" t="s">
        <v>286</v>
      </c>
    </row>
    <row r="158" spans="2:22" x14ac:dyDescent="0.2">
      <c r="B158" s="6" t="s">
        <v>99</v>
      </c>
      <c r="D158" s="6" t="s">
        <v>147</v>
      </c>
      <c r="F158" s="77">
        <f t="shared" si="31"/>
        <v>2766249.2620511972</v>
      </c>
      <c r="H158" s="41"/>
      <c r="I158" s="75">
        <v>1124817.19976757</v>
      </c>
      <c r="J158" s="41"/>
      <c r="K158" s="41"/>
      <c r="L158" s="41">
        <v>1641432.0622836272</v>
      </c>
      <c r="M158" s="41"/>
      <c r="O158" s="75"/>
      <c r="Q158" s="75">
        <v>1124817.19976757</v>
      </c>
      <c r="R158" s="75"/>
      <c r="T158" s="133" t="s">
        <v>466</v>
      </c>
      <c r="V158" s="6" t="s">
        <v>287</v>
      </c>
    </row>
    <row r="159" spans="2:22" x14ac:dyDescent="0.2">
      <c r="B159" s="6" t="s">
        <v>100</v>
      </c>
      <c r="D159" s="6" t="s">
        <v>147</v>
      </c>
      <c r="F159" s="77">
        <f t="shared" si="31"/>
        <v>-31381.5533686218</v>
      </c>
      <c r="H159" s="41"/>
      <c r="I159" s="41"/>
      <c r="J159" s="75">
        <v>-31381.5533686218</v>
      </c>
      <c r="K159" s="41"/>
      <c r="L159" s="41"/>
      <c r="M159" s="41"/>
      <c r="O159" s="75"/>
      <c r="Q159" s="75"/>
      <c r="R159" s="75"/>
      <c r="T159" s="133" t="s">
        <v>466</v>
      </c>
      <c r="V159" s="6" t="s">
        <v>282</v>
      </c>
    </row>
    <row r="160" spans="2:22" x14ac:dyDescent="0.2">
      <c r="B160" s="6" t="s">
        <v>101</v>
      </c>
      <c r="D160" s="6" t="s">
        <v>147</v>
      </c>
      <c r="F160" s="77">
        <f t="shared" si="31"/>
        <v>103469.68</v>
      </c>
      <c r="H160" s="41"/>
      <c r="I160" s="41"/>
      <c r="J160" s="75">
        <v>103469.68</v>
      </c>
      <c r="K160" s="41"/>
      <c r="L160" s="41"/>
      <c r="M160" s="41"/>
      <c r="O160" s="75"/>
      <c r="Q160" s="75"/>
      <c r="R160" s="75"/>
      <c r="T160" s="133" t="s">
        <v>466</v>
      </c>
      <c r="V160" s="6" t="s">
        <v>283</v>
      </c>
    </row>
    <row r="161" spans="2:22" x14ac:dyDescent="0.2">
      <c r="F161" s="82"/>
      <c r="O161" s="82"/>
      <c r="T161" s="133"/>
    </row>
    <row r="162" spans="2:22" x14ac:dyDescent="0.2">
      <c r="B162" s="6" t="s">
        <v>102</v>
      </c>
      <c r="D162" s="6" t="s">
        <v>147</v>
      </c>
      <c r="F162" s="77">
        <f>SUM(H162:M162,O162)</f>
        <v>5286107.4596926682</v>
      </c>
      <c r="H162" s="47">
        <f>SUM(H154:H160)</f>
        <v>30354</v>
      </c>
      <c r="I162" s="47">
        <f t="shared" ref="I162:M162" si="32">SUM(I154:I160)</f>
        <v>1773475.9692772129</v>
      </c>
      <c r="J162" s="47">
        <f t="shared" si="32"/>
        <v>493456.16663137818</v>
      </c>
      <c r="K162" s="47">
        <f t="shared" si="32"/>
        <v>2695.22</v>
      </c>
      <c r="L162" s="47">
        <f t="shared" si="32"/>
        <v>2986126.1037840773</v>
      </c>
      <c r="M162" s="47">
        <f t="shared" si="32"/>
        <v>0</v>
      </c>
      <c r="O162" s="77">
        <f t="shared" ref="O162" si="33">SUM(O154:O160)</f>
        <v>0</v>
      </c>
      <c r="Q162" s="77">
        <f t="shared" ref="Q162:R162" si="34">SUM(Q154:Q160)</f>
        <v>1773475.9692772129</v>
      </c>
      <c r="R162" s="77">
        <f t="shared" si="34"/>
        <v>2695.22</v>
      </c>
      <c r="T162" s="133"/>
    </row>
    <row r="163" spans="2:22" x14ac:dyDescent="0.2">
      <c r="F163" s="82"/>
      <c r="O163" s="82"/>
      <c r="T163" s="133"/>
    </row>
    <row r="164" spans="2:22" x14ac:dyDescent="0.2">
      <c r="F164" s="82"/>
      <c r="O164" s="82"/>
      <c r="T164" s="133"/>
    </row>
    <row r="165" spans="2:22" x14ac:dyDescent="0.2">
      <c r="B165" s="5" t="s">
        <v>103</v>
      </c>
      <c r="F165" s="82"/>
      <c r="O165" s="82"/>
      <c r="T165" s="133"/>
    </row>
    <row r="166" spans="2:22" x14ac:dyDescent="0.2">
      <c r="B166" s="6" t="s">
        <v>95</v>
      </c>
      <c r="D166" s="6" t="s">
        <v>147</v>
      </c>
      <c r="F166" s="77">
        <f>SUM(H166:M166,O166)</f>
        <v>801695.33000000007</v>
      </c>
      <c r="H166" s="41">
        <v>73467</v>
      </c>
      <c r="I166" s="41">
        <v>1925.08</v>
      </c>
      <c r="J166" s="41">
        <v>421368.04</v>
      </c>
      <c r="K166" s="41">
        <v>0</v>
      </c>
      <c r="L166" s="41">
        <v>304935.21000000002</v>
      </c>
      <c r="M166" s="41">
        <v>0</v>
      </c>
      <c r="O166" s="75"/>
      <c r="Q166" s="75">
        <v>1925.08</v>
      </c>
      <c r="R166" s="75">
        <v>0</v>
      </c>
      <c r="T166" s="133" t="s">
        <v>467</v>
      </c>
    </row>
    <row r="167" spans="2:22" x14ac:dyDescent="0.2">
      <c r="B167" s="6" t="s">
        <v>104</v>
      </c>
      <c r="D167" s="6" t="s">
        <v>147</v>
      </c>
      <c r="F167" s="77">
        <f t="shared" ref="F167:F172" si="35">SUM(H167:M167,O167)</f>
        <v>545804.90999999992</v>
      </c>
      <c r="H167" s="41">
        <v>0</v>
      </c>
      <c r="I167" s="41">
        <v>0</v>
      </c>
      <c r="J167" s="41">
        <v>0</v>
      </c>
      <c r="K167" s="41">
        <v>0</v>
      </c>
      <c r="L167" s="41">
        <v>545804.90999999992</v>
      </c>
      <c r="M167" s="41">
        <v>0</v>
      </c>
      <c r="O167" s="75"/>
      <c r="Q167" s="75">
        <v>0</v>
      </c>
      <c r="R167" s="75">
        <v>0</v>
      </c>
      <c r="T167" s="133" t="s">
        <v>468</v>
      </c>
    </row>
    <row r="168" spans="2:22" x14ac:dyDescent="0.2">
      <c r="B168" s="6" t="s">
        <v>97</v>
      </c>
      <c r="D168" s="6" t="s">
        <v>147</v>
      </c>
      <c r="F168" s="77">
        <f t="shared" si="35"/>
        <v>493953.92150045012</v>
      </c>
      <c r="H168" s="41"/>
      <c r="I168" s="41"/>
      <c r="J168" s="41"/>
      <c r="K168" s="41"/>
      <c r="L168" s="41">
        <v>493953.92150045012</v>
      </c>
      <c r="M168" s="41"/>
      <c r="O168" s="75"/>
      <c r="Q168" s="75"/>
      <c r="R168" s="75"/>
      <c r="T168" s="133" t="s">
        <v>469</v>
      </c>
      <c r="V168" s="6" t="s">
        <v>275</v>
      </c>
    </row>
    <row r="169" spans="2:22" x14ac:dyDescent="0.2">
      <c r="B169" s="6" t="s">
        <v>98</v>
      </c>
      <c r="D169" s="6" t="s">
        <v>147</v>
      </c>
      <c r="F169" s="77">
        <f t="shared" si="35"/>
        <v>646733.68950964301</v>
      </c>
      <c r="H169" s="41"/>
      <c r="I169" s="41">
        <v>646733.68950964301</v>
      </c>
      <c r="J169" s="41"/>
      <c r="K169" s="41"/>
      <c r="L169" s="41"/>
      <c r="M169" s="41"/>
      <c r="O169" s="75"/>
      <c r="Q169" s="75">
        <v>646733.68950964301</v>
      </c>
      <c r="R169" s="75"/>
      <c r="T169" s="133" t="s">
        <v>469</v>
      </c>
      <c r="V169" s="6" t="s">
        <v>288</v>
      </c>
    </row>
    <row r="170" spans="2:22" x14ac:dyDescent="0.2">
      <c r="B170" s="6" t="s">
        <v>99</v>
      </c>
      <c r="D170" s="6" t="s">
        <v>147</v>
      </c>
      <c r="F170" s="77">
        <f t="shared" si="35"/>
        <v>2766249.2620511972</v>
      </c>
      <c r="H170" s="41"/>
      <c r="I170" s="75">
        <v>1124817.19976757</v>
      </c>
      <c r="J170" s="41"/>
      <c r="K170" s="41"/>
      <c r="L170" s="41">
        <v>1641432.0622836272</v>
      </c>
      <c r="M170" s="41"/>
      <c r="O170" s="75"/>
      <c r="Q170" s="75">
        <v>1124817.19976757</v>
      </c>
      <c r="R170" s="75"/>
      <c r="T170" s="133" t="s">
        <v>469</v>
      </c>
      <c r="V170" s="6" t="s">
        <v>287</v>
      </c>
    </row>
    <row r="171" spans="2:22" x14ac:dyDescent="0.2">
      <c r="B171" s="6" t="s">
        <v>100</v>
      </c>
      <c r="D171" s="6" t="s">
        <v>147</v>
      </c>
      <c r="F171" s="77">
        <f t="shared" si="35"/>
        <v>0</v>
      </c>
      <c r="H171" s="41"/>
      <c r="I171" s="41"/>
      <c r="J171" s="41"/>
      <c r="K171" s="41"/>
      <c r="L171" s="41"/>
      <c r="M171" s="41"/>
      <c r="O171" s="75"/>
      <c r="Q171" s="75"/>
      <c r="R171" s="75"/>
      <c r="T171" s="133" t="s">
        <v>469</v>
      </c>
    </row>
    <row r="172" spans="2:22" x14ac:dyDescent="0.2">
      <c r="B172" s="6" t="s">
        <v>101</v>
      </c>
      <c r="D172" s="6" t="s">
        <v>147</v>
      </c>
      <c r="F172" s="77">
        <f t="shared" si="35"/>
        <v>0</v>
      </c>
      <c r="H172" s="41"/>
      <c r="I172" s="41"/>
      <c r="J172" s="41"/>
      <c r="K172" s="41"/>
      <c r="L172" s="41"/>
      <c r="M172" s="41"/>
      <c r="O172" s="75"/>
      <c r="Q172" s="75"/>
      <c r="R172" s="75"/>
      <c r="T172" s="133" t="s">
        <v>469</v>
      </c>
    </row>
    <row r="173" spans="2:22" x14ac:dyDescent="0.2">
      <c r="F173" s="82"/>
      <c r="O173" s="82"/>
      <c r="T173" s="133"/>
    </row>
    <row r="174" spans="2:22" x14ac:dyDescent="0.2">
      <c r="B174" s="6" t="s">
        <v>102</v>
      </c>
      <c r="D174" s="6" t="s">
        <v>147</v>
      </c>
      <c r="F174" s="77">
        <f>SUM(H174:M174,O174)</f>
        <v>5254437.1130612902</v>
      </c>
      <c r="H174" s="47">
        <f>SUM(H166:H172)</f>
        <v>73467</v>
      </c>
      <c r="I174" s="47">
        <f>SUM(I166:I172)</f>
        <v>1773475.9692772129</v>
      </c>
      <c r="J174" s="47">
        <f t="shared" ref="J174:M174" si="36">SUM(J166:J172)</f>
        <v>421368.04</v>
      </c>
      <c r="K174" s="47">
        <f t="shared" si="36"/>
        <v>0</v>
      </c>
      <c r="L174" s="47">
        <f t="shared" si="36"/>
        <v>2986126.1037840773</v>
      </c>
      <c r="M174" s="47">
        <f t="shared" si="36"/>
        <v>0</v>
      </c>
      <c r="O174" s="77">
        <f t="shared" ref="O174" si="37">SUM(O166:O172)</f>
        <v>0</v>
      </c>
      <c r="Q174" s="77">
        <f>SUM(Q166:Q172)</f>
        <v>1773475.9692772129</v>
      </c>
      <c r="R174" s="77">
        <f t="shared" ref="R174" si="38">SUM(R166:R172)</f>
        <v>0</v>
      </c>
      <c r="T174" s="133"/>
    </row>
    <row r="175" spans="2:22" x14ac:dyDescent="0.2">
      <c r="F175" s="82"/>
      <c r="O175" s="82"/>
      <c r="T175" s="133"/>
    </row>
    <row r="176" spans="2:22" x14ac:dyDescent="0.2">
      <c r="F176" s="82"/>
      <c r="O176" s="82"/>
      <c r="T176" s="133"/>
    </row>
    <row r="177" spans="2:22" x14ac:dyDescent="0.2">
      <c r="B177" s="5" t="s">
        <v>105</v>
      </c>
      <c r="F177" s="82"/>
      <c r="O177" s="82"/>
      <c r="T177" s="133"/>
    </row>
    <row r="178" spans="2:22" x14ac:dyDescent="0.2">
      <c r="B178" s="6" t="s">
        <v>106</v>
      </c>
      <c r="D178" s="6" t="s">
        <v>147</v>
      </c>
      <c r="F178" s="77">
        <f>SUM(H178:M178,O178)</f>
        <v>68136.289432364501</v>
      </c>
      <c r="H178" s="41">
        <v>0</v>
      </c>
      <c r="I178" s="41">
        <v>0</v>
      </c>
      <c r="J178" s="41">
        <v>68136.289432364501</v>
      </c>
      <c r="K178" s="41">
        <v>0</v>
      </c>
      <c r="L178" s="41">
        <v>0</v>
      </c>
      <c r="M178" s="41">
        <v>0</v>
      </c>
      <c r="O178" s="75">
        <v>0</v>
      </c>
      <c r="Q178" s="75">
        <v>0</v>
      </c>
      <c r="R178" s="75">
        <v>0</v>
      </c>
      <c r="T178" s="133" t="s">
        <v>470</v>
      </c>
    </row>
    <row r="179" spans="2:22" x14ac:dyDescent="0.2">
      <c r="B179" s="6" t="s">
        <v>107</v>
      </c>
      <c r="D179" s="6" t="s">
        <v>147</v>
      </c>
      <c r="F179" s="77">
        <f t="shared" ref="F179:F187" si="39">SUM(H179:M179,O179)</f>
        <v>386321.22493576468</v>
      </c>
      <c r="H179" s="41">
        <v>296</v>
      </c>
      <c r="I179" s="41">
        <v>338341.48364207702</v>
      </c>
      <c r="J179" s="41">
        <v>3777.2212936876799</v>
      </c>
      <c r="K179" s="41">
        <v>0</v>
      </c>
      <c r="L179" s="41">
        <v>43906.519999999975</v>
      </c>
      <c r="M179" s="41">
        <v>0</v>
      </c>
      <c r="O179" s="75">
        <v>0</v>
      </c>
      <c r="Q179" s="75">
        <v>338341.48364207702</v>
      </c>
      <c r="R179" s="75">
        <v>0</v>
      </c>
      <c r="T179" s="133" t="s">
        <v>471</v>
      </c>
    </row>
    <row r="180" spans="2:22" x14ac:dyDescent="0.2">
      <c r="B180" s="6" t="s">
        <v>108</v>
      </c>
      <c r="D180" s="6" t="s">
        <v>147</v>
      </c>
      <c r="F180" s="77">
        <f t="shared" si="39"/>
        <v>5158962.8125743354</v>
      </c>
      <c r="H180" s="41">
        <v>27472</v>
      </c>
      <c r="I180" s="41">
        <v>400114.91</v>
      </c>
      <c r="J180" s="41">
        <v>3129648.98</v>
      </c>
      <c r="K180" s="41">
        <v>84305.02</v>
      </c>
      <c r="L180" s="41">
        <v>1466816.36</v>
      </c>
      <c r="M180" s="41">
        <v>12243.2565558591</v>
      </c>
      <c r="O180" s="75">
        <v>38362.286018475497</v>
      </c>
      <c r="Q180" s="75">
        <v>400114.91</v>
      </c>
      <c r="R180" s="75">
        <v>84305.02</v>
      </c>
      <c r="T180" s="133" t="s">
        <v>472</v>
      </c>
    </row>
    <row r="181" spans="2:22" x14ac:dyDescent="0.2">
      <c r="B181" s="6" t="s">
        <v>109</v>
      </c>
      <c r="D181" s="6" t="s">
        <v>147</v>
      </c>
      <c r="F181" s="77">
        <f t="shared" si="39"/>
        <v>884246.75972449966</v>
      </c>
      <c r="H181" s="41">
        <v>0</v>
      </c>
      <c r="I181" s="41">
        <v>0</v>
      </c>
      <c r="J181" s="41">
        <v>746321.89174510504</v>
      </c>
      <c r="K181" s="41">
        <v>796.36148543967101</v>
      </c>
      <c r="L181" s="41">
        <v>136430.94401748333</v>
      </c>
      <c r="M181" s="41">
        <v>697.562476471526</v>
      </c>
      <c r="O181" s="75">
        <v>0</v>
      </c>
      <c r="Q181" s="75">
        <v>0</v>
      </c>
      <c r="R181" s="75">
        <v>796.36148543967101</v>
      </c>
      <c r="T181" s="133" t="s">
        <v>473</v>
      </c>
    </row>
    <row r="182" spans="2:22" x14ac:dyDescent="0.2">
      <c r="B182" s="6" t="s">
        <v>97</v>
      </c>
      <c r="D182" s="6" t="s">
        <v>147</v>
      </c>
      <c r="F182" s="77">
        <f t="shared" si="39"/>
        <v>3747.0600000000099</v>
      </c>
      <c r="H182" s="41"/>
      <c r="I182" s="41"/>
      <c r="J182" s="41"/>
      <c r="K182" s="41">
        <v>3747.0600000000099</v>
      </c>
      <c r="L182" s="41"/>
      <c r="M182" s="41"/>
      <c r="O182" s="75"/>
      <c r="Q182" s="75"/>
      <c r="R182" s="75">
        <v>3747.0600000000099</v>
      </c>
      <c r="T182" s="133" t="s">
        <v>474</v>
      </c>
      <c r="V182" s="6" t="s">
        <v>285</v>
      </c>
    </row>
    <row r="183" spans="2:22" x14ac:dyDescent="0.2">
      <c r="B183" s="6" t="s">
        <v>98</v>
      </c>
      <c r="D183" s="6" t="s">
        <v>147</v>
      </c>
      <c r="F183" s="77">
        <f t="shared" si="39"/>
        <v>252814.25</v>
      </c>
      <c r="H183" s="41"/>
      <c r="I183" s="41"/>
      <c r="J183" s="41">
        <v>252814.25</v>
      </c>
      <c r="K183" s="41"/>
      <c r="L183" s="41"/>
      <c r="M183" s="41"/>
      <c r="O183" s="75"/>
      <c r="Q183" s="75"/>
      <c r="R183" s="75"/>
      <c r="T183" s="133" t="s">
        <v>475</v>
      </c>
      <c r="V183" s="6" t="s">
        <v>280</v>
      </c>
    </row>
    <row r="184" spans="2:22" x14ac:dyDescent="0.2">
      <c r="B184" s="6" t="s">
        <v>99</v>
      </c>
      <c r="D184" s="6" t="s">
        <v>147</v>
      </c>
      <c r="F184" s="77">
        <f t="shared" si="39"/>
        <v>0</v>
      </c>
      <c r="H184" s="41"/>
      <c r="I184" s="41"/>
      <c r="J184" s="41"/>
      <c r="K184" s="41"/>
      <c r="L184" s="41"/>
      <c r="M184" s="41"/>
      <c r="O184" s="75"/>
      <c r="Q184" s="75"/>
      <c r="R184" s="75"/>
      <c r="T184" s="133" t="s">
        <v>476</v>
      </c>
    </row>
    <row r="185" spans="2:22" x14ac:dyDescent="0.2">
      <c r="B185" s="6" t="s">
        <v>100</v>
      </c>
      <c r="D185" s="6" t="s">
        <v>147</v>
      </c>
      <c r="F185" s="77">
        <f>SUM(H185:M185,O185)</f>
        <v>0</v>
      </c>
      <c r="H185" s="41"/>
      <c r="I185" s="41"/>
      <c r="J185" s="41"/>
      <c r="K185" s="41"/>
      <c r="L185" s="41"/>
      <c r="M185" s="41"/>
      <c r="O185" s="75"/>
      <c r="Q185" s="75"/>
      <c r="R185" s="75"/>
      <c r="T185" s="133" t="s">
        <v>477</v>
      </c>
    </row>
    <row r="186" spans="2:22" x14ac:dyDescent="0.2">
      <c r="B186" s="6" t="s">
        <v>101</v>
      </c>
      <c r="D186" s="6" t="s">
        <v>147</v>
      </c>
      <c r="F186" s="77">
        <f t="shared" si="39"/>
        <v>0</v>
      </c>
      <c r="H186" s="41"/>
      <c r="I186" s="41"/>
      <c r="J186" s="41"/>
      <c r="K186" s="41"/>
      <c r="L186" s="41"/>
      <c r="M186" s="41"/>
      <c r="O186" s="75"/>
      <c r="Q186" s="75"/>
      <c r="R186" s="75"/>
      <c r="T186" s="133" t="s">
        <v>478</v>
      </c>
    </row>
    <row r="187" spans="2:22" x14ac:dyDescent="0.2">
      <c r="B187" s="6" t="s">
        <v>110</v>
      </c>
      <c r="D187" s="6" t="s">
        <v>147</v>
      </c>
      <c r="F187" s="77">
        <f t="shared" si="39"/>
        <v>0</v>
      </c>
      <c r="H187" s="41"/>
      <c r="I187" s="41"/>
      <c r="J187" s="41"/>
      <c r="K187" s="41"/>
      <c r="L187" s="41"/>
      <c r="M187" s="41"/>
      <c r="O187" s="75"/>
      <c r="Q187" s="75"/>
      <c r="R187" s="75"/>
      <c r="T187" s="133" t="s">
        <v>708</v>
      </c>
    </row>
    <row r="188" spans="2:22" x14ac:dyDescent="0.2">
      <c r="F188" s="82"/>
      <c r="O188" s="82"/>
      <c r="T188" s="133"/>
    </row>
    <row r="189" spans="2:22" x14ac:dyDescent="0.2">
      <c r="B189" s="6" t="s">
        <v>102</v>
      </c>
      <c r="D189" s="6" t="s">
        <v>147</v>
      </c>
      <c r="F189" s="77">
        <f>SUM(H189:M189,O189)</f>
        <v>6754228.3966669645</v>
      </c>
      <c r="H189" s="47">
        <f>SUM(H178:H187)</f>
        <v>27768</v>
      </c>
      <c r="I189" s="47">
        <f>SUM(I178:I187)</f>
        <v>738456.39364207699</v>
      </c>
      <c r="J189" s="47">
        <f>SUM(J178:J187)</f>
        <v>4200698.6324711572</v>
      </c>
      <c r="K189" s="47">
        <f>SUM(K178:K187)</f>
        <v>88848.441485439689</v>
      </c>
      <c r="L189" s="47">
        <f t="shared" ref="L189:M189" si="40">SUM(L178:L187)</f>
        <v>1647153.8240174835</v>
      </c>
      <c r="M189" s="47">
        <f t="shared" si="40"/>
        <v>12940.819032330626</v>
      </c>
      <c r="O189" s="77">
        <f t="shared" ref="O189" si="41">SUM(O178:O187)</f>
        <v>38362.286018475497</v>
      </c>
      <c r="Q189" s="77">
        <f>SUM(Q178:Q187)</f>
        <v>738456.39364207699</v>
      </c>
      <c r="R189" s="77">
        <f>SUM(R178:R187)</f>
        <v>88848.441485439689</v>
      </c>
      <c r="T189" s="133"/>
    </row>
    <row r="190" spans="2:22" x14ac:dyDescent="0.2">
      <c r="F190" s="82"/>
      <c r="O190" s="82"/>
      <c r="T190" s="133"/>
    </row>
    <row r="191" spans="2:22" x14ac:dyDescent="0.2">
      <c r="B191" s="5" t="s">
        <v>111</v>
      </c>
      <c r="F191" s="82"/>
      <c r="O191" s="82"/>
      <c r="T191" s="133"/>
    </row>
    <row r="192" spans="2:22" x14ac:dyDescent="0.2">
      <c r="B192" s="6" t="s">
        <v>112</v>
      </c>
      <c r="D192" s="6" t="s">
        <v>147</v>
      </c>
      <c r="F192" s="77">
        <f>SUM(H192:M192,O192)</f>
        <v>639463.61549999996</v>
      </c>
      <c r="H192" s="41"/>
      <c r="I192" s="41"/>
      <c r="J192" s="41"/>
      <c r="K192" s="41">
        <v>639463.61549999996</v>
      </c>
      <c r="L192" s="41"/>
      <c r="M192" s="41"/>
      <c r="O192" s="75"/>
      <c r="Q192" s="75"/>
      <c r="R192" s="75">
        <v>639463.61549999996</v>
      </c>
      <c r="T192" s="133" t="s">
        <v>479</v>
      </c>
    </row>
    <row r="193" spans="2:22" x14ac:dyDescent="0.2">
      <c r="F193" s="82"/>
      <c r="O193" s="82"/>
      <c r="T193" s="133"/>
    </row>
    <row r="194" spans="2:22" x14ac:dyDescent="0.2">
      <c r="B194" s="5" t="s">
        <v>113</v>
      </c>
      <c r="F194" s="82"/>
      <c r="O194" s="82"/>
      <c r="T194" s="133"/>
    </row>
    <row r="195" spans="2:22" x14ac:dyDescent="0.2">
      <c r="B195" s="6" t="s">
        <v>114</v>
      </c>
      <c r="D195" s="6" t="s">
        <v>147</v>
      </c>
      <c r="F195" s="77">
        <f>SUM(H195:M195,O195)</f>
        <v>368161.75811725133</v>
      </c>
      <c r="H195" s="41">
        <v>226</v>
      </c>
      <c r="I195" s="41">
        <v>144761.04</v>
      </c>
      <c r="J195" s="41">
        <v>23283.608117251399</v>
      </c>
      <c r="K195" s="41">
        <v>0</v>
      </c>
      <c r="L195" s="41">
        <v>199891.10999999993</v>
      </c>
      <c r="M195" s="41">
        <v>0</v>
      </c>
      <c r="O195" s="75">
        <v>0</v>
      </c>
      <c r="Q195" s="75">
        <v>144761.04</v>
      </c>
      <c r="R195" s="75">
        <v>0</v>
      </c>
      <c r="T195" s="133" t="s">
        <v>480</v>
      </c>
    </row>
    <row r="196" spans="2:22" x14ac:dyDescent="0.2">
      <c r="O196" s="82"/>
    </row>
    <row r="197" spans="2:22" s="12" customFormat="1" x14ac:dyDescent="0.2">
      <c r="B197" s="12" t="s">
        <v>115</v>
      </c>
      <c r="C197" s="56"/>
      <c r="O197" s="73"/>
      <c r="P197" s="61"/>
      <c r="Q197" s="125"/>
      <c r="R197" s="125"/>
      <c r="S197" s="125"/>
    </row>
    <row r="198" spans="2:22" x14ac:dyDescent="0.2">
      <c r="H198" s="82"/>
      <c r="I198" s="82"/>
      <c r="J198" s="82"/>
      <c r="K198" s="82"/>
      <c r="L198" s="82"/>
      <c r="M198" s="82"/>
      <c r="N198" s="82"/>
      <c r="O198" s="82"/>
    </row>
    <row r="199" spans="2:22" x14ac:dyDescent="0.2">
      <c r="B199" s="33" t="s">
        <v>94</v>
      </c>
      <c r="H199" s="105"/>
      <c r="I199" s="105"/>
      <c r="J199" s="105"/>
      <c r="K199" s="105"/>
      <c r="L199" s="105"/>
      <c r="M199" s="105"/>
      <c r="N199" s="82"/>
      <c r="O199" s="105"/>
      <c r="Q199" s="105"/>
      <c r="R199" s="105"/>
    </row>
    <row r="200" spans="2:22" x14ac:dyDescent="0.2">
      <c r="B200" s="6" t="s">
        <v>95</v>
      </c>
      <c r="D200" s="6" t="s">
        <v>92</v>
      </c>
      <c r="F200" s="77">
        <f>SUM(H200:M200,O200)</f>
        <v>1038089.0600000005</v>
      </c>
      <c r="H200" s="41">
        <v>21460</v>
      </c>
      <c r="I200" s="41">
        <v>7317.04</v>
      </c>
      <c r="J200" s="41">
        <v>767736.87</v>
      </c>
      <c r="K200" s="41">
        <v>0</v>
      </c>
      <c r="L200" s="41">
        <v>214885.42000000048</v>
      </c>
      <c r="M200" s="41">
        <v>0</v>
      </c>
      <c r="O200" s="75">
        <v>26689.73</v>
      </c>
      <c r="Q200" s="75">
        <v>7317.04</v>
      </c>
      <c r="R200" s="75">
        <v>0</v>
      </c>
      <c r="T200" s="133" t="s">
        <v>481</v>
      </c>
    </row>
    <row r="201" spans="2:22" x14ac:dyDescent="0.2">
      <c r="B201" s="6" t="s">
        <v>96</v>
      </c>
      <c r="D201" s="6" t="s">
        <v>92</v>
      </c>
      <c r="F201" s="77">
        <f t="shared" ref="F201:F206" si="42">SUM(H201:M201,O201)</f>
        <v>1072629.2248032955</v>
      </c>
      <c r="H201" s="41">
        <v>0</v>
      </c>
      <c r="I201" s="41">
        <v>0</v>
      </c>
      <c r="J201" s="41">
        <v>390727.971471133</v>
      </c>
      <c r="K201" s="41">
        <v>36139.9</v>
      </c>
      <c r="L201" s="41">
        <v>645761.35333216249</v>
      </c>
      <c r="M201" s="41">
        <v>0</v>
      </c>
      <c r="O201" s="75">
        <v>0</v>
      </c>
      <c r="Q201" s="75">
        <v>0</v>
      </c>
      <c r="R201" s="75">
        <v>36139.9</v>
      </c>
      <c r="T201" s="133" t="s">
        <v>482</v>
      </c>
    </row>
    <row r="202" spans="2:22" x14ac:dyDescent="0.2">
      <c r="B202" s="6" t="s">
        <v>97</v>
      </c>
      <c r="D202" s="6" t="s">
        <v>92</v>
      </c>
      <c r="F202" s="77">
        <f t="shared" si="42"/>
        <v>578305.73890420783</v>
      </c>
      <c r="H202" s="41"/>
      <c r="I202" s="41"/>
      <c r="J202" s="41"/>
      <c r="K202" s="41"/>
      <c r="L202" s="41">
        <v>578305.73890420783</v>
      </c>
      <c r="M202" s="41"/>
      <c r="O202" s="75"/>
      <c r="Q202" s="75"/>
      <c r="R202" s="75"/>
      <c r="T202" s="133" t="s">
        <v>483</v>
      </c>
      <c r="V202" s="113" t="s">
        <v>275</v>
      </c>
    </row>
    <row r="203" spans="2:22" x14ac:dyDescent="0.2">
      <c r="B203" s="6" t="s">
        <v>98</v>
      </c>
      <c r="D203" s="6" t="s">
        <v>92</v>
      </c>
      <c r="F203" s="77">
        <f t="shared" si="42"/>
        <v>151167.65480308601</v>
      </c>
      <c r="H203" s="41"/>
      <c r="I203" s="41">
        <v>151167.65480308601</v>
      </c>
      <c r="J203" s="41"/>
      <c r="K203" s="41"/>
      <c r="L203" s="41"/>
      <c r="M203" s="41"/>
      <c r="O203" s="75"/>
      <c r="Q203" s="75">
        <v>151167.65480308601</v>
      </c>
      <c r="R203" s="75"/>
      <c r="T203" s="133" t="s">
        <v>483</v>
      </c>
      <c r="V203" s="113" t="s">
        <v>289</v>
      </c>
    </row>
    <row r="204" spans="2:22" x14ac:dyDescent="0.2">
      <c r="B204" s="6" t="s">
        <v>99</v>
      </c>
      <c r="D204" s="6" t="s">
        <v>92</v>
      </c>
      <c r="F204" s="77">
        <f t="shared" si="42"/>
        <v>3162687.8796412284</v>
      </c>
      <c r="H204" s="41"/>
      <c r="I204" s="41">
        <v>973043.427171299</v>
      </c>
      <c r="J204" s="41"/>
      <c r="K204" s="41"/>
      <c r="L204" s="41">
        <v>2189644.4524699291</v>
      </c>
      <c r="M204" s="41"/>
      <c r="O204" s="75"/>
      <c r="Q204" s="75">
        <v>973043.427171299</v>
      </c>
      <c r="R204" s="75"/>
      <c r="T204" s="133" t="s">
        <v>483</v>
      </c>
      <c r="V204" s="113" t="s">
        <v>287</v>
      </c>
    </row>
    <row r="205" spans="2:22" x14ac:dyDescent="0.2">
      <c r="B205" s="6" t="s">
        <v>100</v>
      </c>
      <c r="D205" s="6" t="s">
        <v>92</v>
      </c>
      <c r="F205" s="77">
        <f t="shared" si="42"/>
        <v>185335.76</v>
      </c>
      <c r="H205" s="41"/>
      <c r="I205" s="41"/>
      <c r="J205" s="41">
        <v>185335.76</v>
      </c>
      <c r="K205" s="41"/>
      <c r="L205" s="41"/>
      <c r="M205" s="41"/>
      <c r="O205" s="75"/>
      <c r="Q205" s="75"/>
      <c r="R205" s="75"/>
      <c r="T205" s="133" t="s">
        <v>483</v>
      </c>
      <c r="V205" s="113" t="s">
        <v>290</v>
      </c>
    </row>
    <row r="206" spans="2:22" x14ac:dyDescent="0.2">
      <c r="B206" s="6" t="s">
        <v>101</v>
      </c>
      <c r="D206" s="6" t="s">
        <v>92</v>
      </c>
      <c r="F206" s="77">
        <f t="shared" si="42"/>
        <v>444.01592531136703</v>
      </c>
      <c r="H206" s="41"/>
      <c r="I206" s="41"/>
      <c r="J206" s="41">
        <v>444.01592531136703</v>
      </c>
      <c r="K206" s="41"/>
      <c r="L206" s="41"/>
      <c r="M206" s="41"/>
      <c r="O206" s="75"/>
      <c r="Q206" s="75"/>
      <c r="R206" s="75"/>
      <c r="T206" s="133" t="s">
        <v>483</v>
      </c>
      <c r="V206" s="113" t="s">
        <v>282</v>
      </c>
    </row>
    <row r="207" spans="2:22" x14ac:dyDescent="0.2">
      <c r="F207" s="82"/>
      <c r="O207" s="82"/>
      <c r="T207" s="133"/>
    </row>
    <row r="208" spans="2:22" x14ac:dyDescent="0.2">
      <c r="B208" s="6" t="s">
        <v>102</v>
      </c>
      <c r="D208" s="6" t="s">
        <v>92</v>
      </c>
      <c r="F208" s="77">
        <f>SUM(H208:M208,O208)</f>
        <v>6188659.3340771291</v>
      </c>
      <c r="H208" s="47">
        <f>SUM(H200:H206)</f>
        <v>21460</v>
      </c>
      <c r="I208" s="47">
        <f>SUM(I200:I206)</f>
        <v>1131528.1219743851</v>
      </c>
      <c r="J208" s="47">
        <f t="shared" ref="J208:M208" si="43">SUM(J200:J206)</f>
        <v>1344244.6173964445</v>
      </c>
      <c r="K208" s="47">
        <f t="shared" si="43"/>
        <v>36139.9</v>
      </c>
      <c r="L208" s="47">
        <f t="shared" si="43"/>
        <v>3628596.9647062998</v>
      </c>
      <c r="M208" s="47">
        <f t="shared" si="43"/>
        <v>0</v>
      </c>
      <c r="O208" s="77">
        <f t="shared" ref="O208" si="44">SUM(O200:O206)</f>
        <v>26689.73</v>
      </c>
      <c r="Q208" s="77">
        <f>SUM(Q200:Q206)</f>
        <v>1131528.1219743851</v>
      </c>
      <c r="R208" s="77">
        <f t="shared" ref="R208" si="45">SUM(R200:R206)</f>
        <v>36139.9</v>
      </c>
      <c r="T208" s="133"/>
    </row>
    <row r="209" spans="2:22" x14ac:dyDescent="0.2">
      <c r="F209" s="82"/>
      <c r="O209" s="82"/>
      <c r="T209" s="133"/>
    </row>
    <row r="210" spans="2:22" x14ac:dyDescent="0.2">
      <c r="F210" s="82"/>
      <c r="O210" s="82"/>
      <c r="T210" s="133"/>
    </row>
    <row r="211" spans="2:22" x14ac:dyDescent="0.2">
      <c r="B211" s="5" t="s">
        <v>103</v>
      </c>
      <c r="F211" s="82"/>
      <c r="O211" s="82"/>
      <c r="T211" s="133"/>
    </row>
    <row r="212" spans="2:22" x14ac:dyDescent="0.2">
      <c r="B212" s="6" t="s">
        <v>95</v>
      </c>
      <c r="D212" s="6" t="s">
        <v>92</v>
      </c>
      <c r="F212" s="77">
        <f>SUM(H212:M212,O212)</f>
        <v>1076047.9400000006</v>
      </c>
      <c r="H212" s="41">
        <v>46593</v>
      </c>
      <c r="I212" s="41">
        <v>7317.04</v>
      </c>
      <c r="J212" s="41">
        <v>767736.87</v>
      </c>
      <c r="K212" s="41">
        <v>0</v>
      </c>
      <c r="L212" s="41">
        <v>214885.42000000048</v>
      </c>
      <c r="M212" s="41">
        <v>0</v>
      </c>
      <c r="O212" s="75">
        <v>39515.61</v>
      </c>
      <c r="Q212" s="75">
        <v>7317.04</v>
      </c>
      <c r="R212" s="75">
        <v>0</v>
      </c>
      <c r="T212" s="133" t="s">
        <v>484</v>
      </c>
    </row>
    <row r="213" spans="2:22" x14ac:dyDescent="0.2">
      <c r="B213" s="6" t="s">
        <v>104</v>
      </c>
      <c r="D213" s="6" t="s">
        <v>92</v>
      </c>
      <c r="F213" s="77">
        <f t="shared" ref="F213:F218" si="46">SUM(H213:M213,O213)</f>
        <v>1036489.3248032955</v>
      </c>
      <c r="H213" s="41">
        <v>0</v>
      </c>
      <c r="I213" s="41">
        <v>0</v>
      </c>
      <c r="J213" s="41">
        <v>390727.971471133</v>
      </c>
      <c r="K213" s="41">
        <v>0</v>
      </c>
      <c r="L213" s="41">
        <v>645761.35333216249</v>
      </c>
      <c r="M213" s="41">
        <v>0</v>
      </c>
      <c r="O213" s="75">
        <v>0</v>
      </c>
      <c r="Q213" s="75">
        <v>0</v>
      </c>
      <c r="R213" s="75">
        <v>0</v>
      </c>
      <c r="T213" s="133" t="s">
        <v>485</v>
      </c>
    </row>
    <row r="214" spans="2:22" x14ac:dyDescent="0.2">
      <c r="B214" s="6" t="s">
        <v>97</v>
      </c>
      <c r="D214" s="6" t="s">
        <v>92</v>
      </c>
      <c r="F214" s="77">
        <f t="shared" si="46"/>
        <v>578305.73890420783</v>
      </c>
      <c r="H214" s="41"/>
      <c r="I214" s="41"/>
      <c r="J214" s="41"/>
      <c r="K214" s="41"/>
      <c r="L214" s="41">
        <v>578305.73890420783</v>
      </c>
      <c r="M214" s="41"/>
      <c r="O214" s="75"/>
      <c r="Q214" s="75"/>
      <c r="R214" s="75"/>
      <c r="T214" s="133" t="s">
        <v>486</v>
      </c>
      <c r="V214" s="113" t="s">
        <v>275</v>
      </c>
    </row>
    <row r="215" spans="2:22" x14ac:dyDescent="0.2">
      <c r="B215" s="6" t="s">
        <v>98</v>
      </c>
      <c r="D215" s="6" t="s">
        <v>92</v>
      </c>
      <c r="F215" s="77">
        <f t="shared" si="46"/>
        <v>151167.65480308601</v>
      </c>
      <c r="H215" s="41"/>
      <c r="I215" s="41">
        <v>151167.65480308601</v>
      </c>
      <c r="J215" s="41"/>
      <c r="K215" s="41"/>
      <c r="L215" s="41"/>
      <c r="M215" s="41"/>
      <c r="O215" s="75"/>
      <c r="Q215" s="75">
        <v>151167.65480308601</v>
      </c>
      <c r="R215" s="75"/>
      <c r="T215" s="133" t="s">
        <v>486</v>
      </c>
      <c r="V215" s="113" t="s">
        <v>289</v>
      </c>
    </row>
    <row r="216" spans="2:22" x14ac:dyDescent="0.2">
      <c r="B216" s="6" t="s">
        <v>99</v>
      </c>
      <c r="D216" s="6" t="s">
        <v>92</v>
      </c>
      <c r="F216" s="77">
        <f t="shared" si="46"/>
        <v>3162687.8796412284</v>
      </c>
      <c r="H216" s="41"/>
      <c r="I216" s="75">
        <v>973043.427171299</v>
      </c>
      <c r="J216" s="41"/>
      <c r="K216" s="41"/>
      <c r="L216" s="41">
        <v>2189644.4524699291</v>
      </c>
      <c r="M216" s="41"/>
      <c r="O216" s="75"/>
      <c r="Q216" s="75">
        <v>973043.427171299</v>
      </c>
      <c r="R216" s="75"/>
      <c r="T216" s="133" t="s">
        <v>486</v>
      </c>
      <c r="V216" s="113" t="s">
        <v>287</v>
      </c>
    </row>
    <row r="217" spans="2:22" x14ac:dyDescent="0.2">
      <c r="B217" s="6" t="s">
        <v>100</v>
      </c>
      <c r="D217" s="6" t="s">
        <v>92</v>
      </c>
      <c r="F217" s="77">
        <f t="shared" si="46"/>
        <v>0</v>
      </c>
      <c r="H217" s="41"/>
      <c r="I217" s="41"/>
      <c r="J217" s="41"/>
      <c r="K217" s="41"/>
      <c r="L217" s="41"/>
      <c r="M217" s="41"/>
      <c r="O217" s="75"/>
      <c r="Q217" s="75"/>
      <c r="R217" s="75"/>
      <c r="T217" s="133" t="s">
        <v>486</v>
      </c>
    </row>
    <row r="218" spans="2:22" x14ac:dyDescent="0.2">
      <c r="B218" s="6" t="s">
        <v>101</v>
      </c>
      <c r="D218" s="6" t="s">
        <v>92</v>
      </c>
      <c r="F218" s="77">
        <f t="shared" si="46"/>
        <v>0</v>
      </c>
      <c r="H218" s="41"/>
      <c r="I218" s="41"/>
      <c r="J218" s="41"/>
      <c r="K218" s="41"/>
      <c r="L218" s="41"/>
      <c r="M218" s="41"/>
      <c r="O218" s="75"/>
      <c r="Q218" s="75"/>
      <c r="R218" s="75"/>
      <c r="T218" s="133" t="s">
        <v>486</v>
      </c>
    </row>
    <row r="219" spans="2:22" x14ac:dyDescent="0.2">
      <c r="F219" s="82"/>
      <c r="O219" s="82"/>
      <c r="T219" s="133"/>
    </row>
    <row r="220" spans="2:22" x14ac:dyDescent="0.2">
      <c r="B220" s="6" t="s">
        <v>102</v>
      </c>
      <c r="D220" s="6" t="s">
        <v>92</v>
      </c>
      <c r="F220" s="77">
        <f>SUM(H220:M220,O220)</f>
        <v>6004698.5381518183</v>
      </c>
      <c r="H220" s="47">
        <f>SUM(H212:H218)</f>
        <v>46593</v>
      </c>
      <c r="I220" s="47">
        <f t="shared" ref="I220:M220" si="47">SUM(I212:I218)</f>
        <v>1131528.1219743851</v>
      </c>
      <c r="J220" s="47">
        <f t="shared" si="47"/>
        <v>1158464.8414711331</v>
      </c>
      <c r="K220" s="47">
        <f t="shared" si="47"/>
        <v>0</v>
      </c>
      <c r="L220" s="47">
        <f t="shared" si="47"/>
        <v>3628596.9647062998</v>
      </c>
      <c r="M220" s="47">
        <f t="shared" si="47"/>
        <v>0</v>
      </c>
      <c r="O220" s="77">
        <f t="shared" ref="O220" si="48">SUM(O212:O218)</f>
        <v>39515.61</v>
      </c>
      <c r="Q220" s="77">
        <f t="shared" ref="Q220:R220" si="49">SUM(Q212:Q218)</f>
        <v>1131528.1219743851</v>
      </c>
      <c r="R220" s="77">
        <f t="shared" si="49"/>
        <v>0</v>
      </c>
      <c r="T220" s="133"/>
    </row>
    <row r="221" spans="2:22" x14ac:dyDescent="0.2">
      <c r="F221" s="82"/>
      <c r="O221" s="82"/>
      <c r="T221" s="133"/>
    </row>
    <row r="222" spans="2:22" x14ac:dyDescent="0.2">
      <c r="F222" s="82"/>
      <c r="O222" s="82"/>
      <c r="T222" s="133"/>
    </row>
    <row r="223" spans="2:22" x14ac:dyDescent="0.2">
      <c r="B223" s="5" t="s">
        <v>105</v>
      </c>
      <c r="F223" s="82"/>
      <c r="O223" s="82"/>
      <c r="T223" s="133"/>
    </row>
    <row r="224" spans="2:22" x14ac:dyDescent="0.2">
      <c r="B224" s="6" t="s">
        <v>106</v>
      </c>
      <c r="D224" s="6" t="s">
        <v>92</v>
      </c>
      <c r="F224" s="77">
        <f>SUM(H224:M224,O224)</f>
        <v>92849.209494752606</v>
      </c>
      <c r="H224" s="41">
        <v>0</v>
      </c>
      <c r="I224" s="41">
        <v>0</v>
      </c>
      <c r="J224" s="41">
        <v>92849.209494752606</v>
      </c>
      <c r="K224" s="41">
        <v>0</v>
      </c>
      <c r="L224" s="41">
        <v>0</v>
      </c>
      <c r="M224" s="41">
        <v>0</v>
      </c>
      <c r="O224" s="75">
        <v>0</v>
      </c>
      <c r="Q224" s="75">
        <v>0</v>
      </c>
      <c r="R224" s="75">
        <v>0</v>
      </c>
      <c r="T224" s="133" t="s">
        <v>487</v>
      </c>
    </row>
    <row r="225" spans="2:22" x14ac:dyDescent="0.2">
      <c r="B225" s="6" t="s">
        <v>107</v>
      </c>
      <c r="D225" s="6" t="s">
        <v>92</v>
      </c>
      <c r="F225" s="77">
        <f t="shared" ref="F225:F233" si="50">SUM(H225:M225,O225)</f>
        <v>415235.51985269756</v>
      </c>
      <c r="H225" s="41">
        <v>0</v>
      </c>
      <c r="I225" s="41">
        <v>361441.53088511003</v>
      </c>
      <c r="J225" s="41">
        <v>6508.8589675875801</v>
      </c>
      <c r="K225" s="41">
        <v>0</v>
      </c>
      <c r="L225" s="41">
        <v>47285.129999999961</v>
      </c>
      <c r="M225" s="41">
        <v>0</v>
      </c>
      <c r="O225" s="75">
        <v>0</v>
      </c>
      <c r="Q225" s="75">
        <v>361441.53088511003</v>
      </c>
      <c r="R225" s="75">
        <v>0</v>
      </c>
      <c r="T225" s="133" t="s">
        <v>488</v>
      </c>
    </row>
    <row r="226" spans="2:22" x14ac:dyDescent="0.2">
      <c r="B226" s="6" t="s">
        <v>108</v>
      </c>
      <c r="D226" s="6" t="s">
        <v>92</v>
      </c>
      <c r="F226" s="77">
        <f t="shared" si="50"/>
        <v>3431198.6597169307</v>
      </c>
      <c r="H226" s="41">
        <v>23170</v>
      </c>
      <c r="I226" s="41">
        <v>373219.71</v>
      </c>
      <c r="J226" s="41">
        <v>949734.44999997003</v>
      </c>
      <c r="K226" s="41">
        <v>77502.740000000005</v>
      </c>
      <c r="L226" s="41">
        <v>1935545.5389483848</v>
      </c>
      <c r="M226" s="41">
        <v>31385.378772742501</v>
      </c>
      <c r="O226" s="75">
        <v>40640.841995833398</v>
      </c>
      <c r="Q226" s="75">
        <v>373219.71</v>
      </c>
      <c r="R226" s="75">
        <v>77502.740000000005</v>
      </c>
      <c r="T226" s="133" t="s">
        <v>489</v>
      </c>
    </row>
    <row r="227" spans="2:22" x14ac:dyDescent="0.2">
      <c r="B227" s="6" t="s">
        <v>109</v>
      </c>
      <c r="D227" s="6" t="s">
        <v>92</v>
      </c>
      <c r="F227" s="77">
        <f t="shared" si="50"/>
        <v>698151.52751911955</v>
      </c>
      <c r="H227" s="41">
        <v>0</v>
      </c>
      <c r="I227" s="41">
        <v>0</v>
      </c>
      <c r="J227" s="41">
        <v>571030.04824624804</v>
      </c>
      <c r="K227" s="41">
        <v>633.62</v>
      </c>
      <c r="L227" s="41">
        <v>126094.91228823505</v>
      </c>
      <c r="M227" s="41">
        <v>392.94698463648098</v>
      </c>
      <c r="O227" s="75">
        <v>0</v>
      </c>
      <c r="Q227" s="75">
        <v>0</v>
      </c>
      <c r="R227" s="75">
        <v>633.62</v>
      </c>
      <c r="T227" s="133" t="s">
        <v>490</v>
      </c>
    </row>
    <row r="228" spans="2:22" x14ac:dyDescent="0.2">
      <c r="B228" s="6" t="s">
        <v>97</v>
      </c>
      <c r="D228" s="6" t="s">
        <v>92</v>
      </c>
      <c r="F228" s="77">
        <f t="shared" si="50"/>
        <v>3121.91</v>
      </c>
      <c r="H228" s="41"/>
      <c r="I228" s="41"/>
      <c r="J228" s="41"/>
      <c r="K228" s="41">
        <v>3121.91</v>
      </c>
      <c r="L228" s="41"/>
      <c r="M228" s="41"/>
      <c r="O228" s="75"/>
      <c r="Q228" s="75"/>
      <c r="R228" s="75">
        <v>3121.91</v>
      </c>
      <c r="T228" s="133" t="s">
        <v>491</v>
      </c>
      <c r="V228" s="6" t="s">
        <v>285</v>
      </c>
    </row>
    <row r="229" spans="2:22" x14ac:dyDescent="0.2">
      <c r="B229" s="6" t="s">
        <v>98</v>
      </c>
      <c r="D229" s="6" t="s">
        <v>92</v>
      </c>
      <c r="F229" s="77">
        <f t="shared" si="50"/>
        <v>952096.72077467304</v>
      </c>
      <c r="H229" s="41"/>
      <c r="I229" s="41"/>
      <c r="J229" s="41">
        <v>952096.72077467304</v>
      </c>
      <c r="K229" s="41"/>
      <c r="L229" s="41"/>
      <c r="M229" s="41"/>
      <c r="O229" s="75"/>
      <c r="Q229" s="75"/>
      <c r="R229" s="75"/>
      <c r="T229" s="133" t="s">
        <v>492</v>
      </c>
      <c r="V229" s="6" t="s">
        <v>280</v>
      </c>
    </row>
    <row r="230" spans="2:22" x14ac:dyDescent="0.2">
      <c r="B230" s="6" t="s">
        <v>99</v>
      </c>
      <c r="D230" s="6" t="s">
        <v>92</v>
      </c>
      <c r="F230" s="77">
        <f t="shared" si="50"/>
        <v>0</v>
      </c>
      <c r="H230" s="41"/>
      <c r="I230" s="41"/>
      <c r="J230" s="41"/>
      <c r="K230" s="41"/>
      <c r="L230" s="41"/>
      <c r="M230" s="41"/>
      <c r="O230" s="75"/>
      <c r="Q230" s="75"/>
      <c r="R230" s="75"/>
      <c r="T230" s="133" t="s">
        <v>493</v>
      </c>
    </row>
    <row r="231" spans="2:22" x14ac:dyDescent="0.2">
      <c r="B231" s="6" t="s">
        <v>100</v>
      </c>
      <c r="D231" s="6" t="s">
        <v>92</v>
      </c>
      <c r="F231" s="77">
        <f>SUM(H231:M231,O231)</f>
        <v>0</v>
      </c>
      <c r="H231" s="41"/>
      <c r="I231" s="41"/>
      <c r="J231" s="41"/>
      <c r="K231" s="41"/>
      <c r="L231" s="41"/>
      <c r="M231" s="41"/>
      <c r="O231" s="75"/>
      <c r="Q231" s="75"/>
      <c r="R231" s="75"/>
      <c r="T231" s="133" t="s">
        <v>494</v>
      </c>
    </row>
    <row r="232" spans="2:22" x14ac:dyDescent="0.2">
      <c r="B232" s="6" t="s">
        <v>101</v>
      </c>
      <c r="D232" s="6" t="s">
        <v>92</v>
      </c>
      <c r="F232" s="77">
        <f t="shared" si="50"/>
        <v>0</v>
      </c>
      <c r="H232" s="41"/>
      <c r="I232" s="41"/>
      <c r="J232" s="41"/>
      <c r="K232" s="41"/>
      <c r="L232" s="41"/>
      <c r="M232" s="41"/>
      <c r="O232" s="75"/>
      <c r="Q232" s="75"/>
      <c r="R232" s="75"/>
      <c r="T232" s="133" t="s">
        <v>495</v>
      </c>
    </row>
    <row r="233" spans="2:22" x14ac:dyDescent="0.2">
      <c r="B233" s="6" t="s">
        <v>110</v>
      </c>
      <c r="D233" s="6" t="s">
        <v>92</v>
      </c>
      <c r="F233" s="77">
        <f t="shared" si="50"/>
        <v>0</v>
      </c>
      <c r="H233" s="41"/>
      <c r="I233" s="41"/>
      <c r="J233" s="41"/>
      <c r="K233" s="41"/>
      <c r="L233" s="41"/>
      <c r="M233" s="41"/>
      <c r="O233" s="75"/>
      <c r="Q233" s="75"/>
      <c r="R233" s="75"/>
      <c r="T233" s="133" t="s">
        <v>709</v>
      </c>
    </row>
    <row r="234" spans="2:22" x14ac:dyDescent="0.2">
      <c r="F234" s="82"/>
      <c r="O234" s="82"/>
      <c r="T234" s="133"/>
    </row>
    <row r="235" spans="2:22" x14ac:dyDescent="0.2">
      <c r="B235" s="6" t="s">
        <v>102</v>
      </c>
      <c r="D235" s="6" t="s">
        <v>92</v>
      </c>
      <c r="F235" s="77">
        <f>SUM(H235:M235,O235)</f>
        <v>5592653.5473581739</v>
      </c>
      <c r="H235" s="47">
        <f>SUM(H224:H233)</f>
        <v>23170</v>
      </c>
      <c r="I235" s="47">
        <f>SUM(I224:I233)</f>
        <v>734661.24088511011</v>
      </c>
      <c r="J235" s="47">
        <f>SUM(J224:J233)</f>
        <v>2572219.2874832312</v>
      </c>
      <c r="K235" s="47">
        <f>SUM(K224:K233)</f>
        <v>81258.27</v>
      </c>
      <c r="L235" s="47">
        <f t="shared" ref="L235:M235" si="51">SUM(L224:L233)</f>
        <v>2108925.58123662</v>
      </c>
      <c r="M235" s="47">
        <f t="shared" si="51"/>
        <v>31778.325757378982</v>
      </c>
      <c r="O235" s="77">
        <f t="shared" ref="O235" si="52">SUM(O224:O233)</f>
        <v>40640.841995833398</v>
      </c>
      <c r="Q235" s="77">
        <f>SUM(Q224:Q233)</f>
        <v>734661.24088511011</v>
      </c>
      <c r="R235" s="77">
        <f>SUM(R224:R233)</f>
        <v>81258.27</v>
      </c>
      <c r="T235" s="133"/>
    </row>
    <row r="236" spans="2:22" x14ac:dyDescent="0.2">
      <c r="F236" s="82"/>
      <c r="O236" s="82"/>
      <c r="T236" s="133"/>
    </row>
    <row r="237" spans="2:22" x14ac:dyDescent="0.2">
      <c r="B237" s="5" t="s">
        <v>111</v>
      </c>
      <c r="F237" s="82"/>
      <c r="O237" s="82"/>
      <c r="T237" s="133"/>
    </row>
    <row r="238" spans="2:22" x14ac:dyDescent="0.2">
      <c r="B238" s="6" t="s">
        <v>112</v>
      </c>
      <c r="D238" s="6" t="s">
        <v>92</v>
      </c>
      <c r="F238" s="77">
        <f>SUM(H238:M238,O238)</f>
        <v>21189.39</v>
      </c>
      <c r="H238" s="41"/>
      <c r="I238" s="41"/>
      <c r="J238" s="41"/>
      <c r="K238" s="41">
        <v>21189.39</v>
      </c>
      <c r="L238" s="41"/>
      <c r="M238" s="41"/>
      <c r="O238" s="75"/>
      <c r="Q238" s="75"/>
      <c r="R238" s="75">
        <v>21189.39</v>
      </c>
      <c r="T238" s="133" t="s">
        <v>496</v>
      </c>
    </row>
    <row r="239" spans="2:22" x14ac:dyDescent="0.2">
      <c r="F239" s="82"/>
      <c r="O239" s="82"/>
      <c r="T239" s="133"/>
    </row>
    <row r="240" spans="2:22" x14ac:dyDescent="0.2">
      <c r="B240" s="5" t="s">
        <v>113</v>
      </c>
      <c r="F240" s="82"/>
      <c r="O240" s="82"/>
      <c r="T240" s="133"/>
    </row>
    <row r="241" spans="2:22" x14ac:dyDescent="0.2">
      <c r="B241" s="6" t="s">
        <v>114</v>
      </c>
      <c r="D241" s="6" t="s">
        <v>92</v>
      </c>
      <c r="F241" s="77">
        <f>SUM(H241:M241,O241)</f>
        <v>462325.74653983337</v>
      </c>
      <c r="H241" s="41">
        <v>0</v>
      </c>
      <c r="I241" s="41">
        <v>231231.13</v>
      </c>
      <c r="J241" s="41">
        <v>35900.116539833398</v>
      </c>
      <c r="K241" s="41">
        <v>192.68</v>
      </c>
      <c r="L241" s="41">
        <v>195001.82000000004</v>
      </c>
      <c r="M241" s="41">
        <v>0</v>
      </c>
      <c r="O241" s="75">
        <v>0</v>
      </c>
      <c r="Q241" s="75">
        <v>231231.13</v>
      </c>
      <c r="R241" s="75">
        <v>192.68</v>
      </c>
      <c r="T241" s="133" t="s">
        <v>497</v>
      </c>
    </row>
    <row r="242" spans="2:22" x14ac:dyDescent="0.2">
      <c r="O242" s="82"/>
    </row>
    <row r="243" spans="2:22" s="12" customFormat="1" x14ac:dyDescent="0.2">
      <c r="B243" s="12" t="s">
        <v>120</v>
      </c>
      <c r="C243" s="56"/>
      <c r="O243" s="73"/>
      <c r="P243" s="61"/>
      <c r="Q243" s="125"/>
      <c r="R243" s="125"/>
      <c r="S243" s="125"/>
    </row>
    <row r="244" spans="2:22" x14ac:dyDescent="0.2">
      <c r="O244" s="82"/>
    </row>
    <row r="245" spans="2:22" x14ac:dyDescent="0.2">
      <c r="B245" s="33" t="s">
        <v>94</v>
      </c>
      <c r="O245" s="82"/>
    </row>
    <row r="246" spans="2:22" x14ac:dyDescent="0.2">
      <c r="B246" s="6" t="s">
        <v>95</v>
      </c>
      <c r="D246" s="6" t="s">
        <v>93</v>
      </c>
      <c r="F246" s="77">
        <f>SUM(H246:M246,O246)</f>
        <v>908128.37999999989</v>
      </c>
      <c r="H246" s="165">
        <v>14410.73</v>
      </c>
      <c r="I246" s="165">
        <v>13329.21</v>
      </c>
      <c r="J246" s="165">
        <v>675221.07</v>
      </c>
      <c r="K246" s="165">
        <v>0</v>
      </c>
      <c r="L246" s="165">
        <v>205167.37</v>
      </c>
      <c r="M246" s="165">
        <v>0</v>
      </c>
      <c r="N246" s="82"/>
      <c r="O246" s="165">
        <v>0</v>
      </c>
      <c r="Q246" s="165">
        <v>13329.21</v>
      </c>
      <c r="R246" s="165">
        <v>0</v>
      </c>
      <c r="T246" s="6" t="s">
        <v>820</v>
      </c>
      <c r="V246" s="155"/>
    </row>
    <row r="247" spans="2:22" x14ac:dyDescent="0.2">
      <c r="B247" s="6" t="s">
        <v>96</v>
      </c>
      <c r="D247" s="6" t="s">
        <v>93</v>
      </c>
      <c r="F247" s="77">
        <f t="shared" ref="F247:F252" si="53">SUM(H247:M247,O247)</f>
        <v>862735.97328580101</v>
      </c>
      <c r="H247" s="165">
        <v>0</v>
      </c>
      <c r="I247" s="165">
        <v>0</v>
      </c>
      <c r="J247" s="165">
        <v>377920.44173869974</v>
      </c>
      <c r="K247" s="165">
        <v>7478.15</v>
      </c>
      <c r="L247" s="165">
        <v>477337.38154710131</v>
      </c>
      <c r="M247" s="165">
        <v>0</v>
      </c>
      <c r="N247" s="82"/>
      <c r="O247" s="165">
        <v>0</v>
      </c>
      <c r="Q247" s="165">
        <v>0</v>
      </c>
      <c r="R247" s="165">
        <v>7478.15</v>
      </c>
      <c r="T247" s="6" t="s">
        <v>837</v>
      </c>
    </row>
    <row r="248" spans="2:22" x14ac:dyDescent="0.2">
      <c r="B248" s="6" t="s">
        <v>97</v>
      </c>
      <c r="D248" s="6" t="s">
        <v>93</v>
      </c>
      <c r="F248" s="77">
        <f t="shared" si="53"/>
        <v>607377.25988544128</v>
      </c>
      <c r="H248" s="154"/>
      <c r="I248" s="165"/>
      <c r="J248" s="165">
        <v>-31263.473369121552</v>
      </c>
      <c r="K248" s="154"/>
      <c r="L248" s="165">
        <v>638640.73325456283</v>
      </c>
      <c r="M248" s="154"/>
      <c r="N248" s="82"/>
      <c r="O248" s="154"/>
      <c r="Q248" s="165"/>
      <c r="R248" s="154"/>
      <c r="T248" s="6" t="s">
        <v>821</v>
      </c>
      <c r="V248" s="6" t="s">
        <v>884</v>
      </c>
    </row>
    <row r="249" spans="2:22" x14ac:dyDescent="0.2">
      <c r="B249" s="6" t="s">
        <v>98</v>
      </c>
      <c r="D249" s="6" t="s">
        <v>93</v>
      </c>
      <c r="F249" s="77">
        <f t="shared" si="53"/>
        <v>2007687.7026086804</v>
      </c>
      <c r="H249" s="154"/>
      <c r="I249" s="165">
        <v>193598.22223742073</v>
      </c>
      <c r="J249" s="165">
        <v>256077.86000000002</v>
      </c>
      <c r="K249" s="154"/>
      <c r="L249" s="165">
        <v>1558011.6203712595</v>
      </c>
      <c r="M249" s="154"/>
      <c r="N249" s="82"/>
      <c r="O249" s="154"/>
      <c r="Q249" s="165">
        <v>193598.22223742073</v>
      </c>
      <c r="R249" s="154"/>
      <c r="T249" s="6" t="s">
        <v>821</v>
      </c>
      <c r="V249" s="6" t="s">
        <v>885</v>
      </c>
    </row>
    <row r="250" spans="2:22" x14ac:dyDescent="0.2">
      <c r="B250" s="6" t="s">
        <v>99</v>
      </c>
      <c r="D250" s="6" t="s">
        <v>93</v>
      </c>
      <c r="F250" s="77">
        <f t="shared" si="53"/>
        <v>732195.32947430853</v>
      </c>
      <c r="H250" s="154"/>
      <c r="I250" s="165">
        <v>732195.32947430853</v>
      </c>
      <c r="J250" s="154"/>
      <c r="K250" s="154"/>
      <c r="L250" s="154"/>
      <c r="M250" s="154"/>
      <c r="N250" s="82"/>
      <c r="O250" s="154"/>
      <c r="Q250" s="165">
        <v>732195.32947430853</v>
      </c>
      <c r="R250" s="154"/>
      <c r="T250" s="6" t="s">
        <v>821</v>
      </c>
      <c r="V250" s="6" t="s">
        <v>883</v>
      </c>
    </row>
    <row r="251" spans="2:22" x14ac:dyDescent="0.2">
      <c r="B251" s="6" t="s">
        <v>100</v>
      </c>
      <c r="D251" s="6" t="s">
        <v>93</v>
      </c>
      <c r="F251" s="77">
        <f t="shared" si="53"/>
        <v>0</v>
      </c>
      <c r="H251" s="154"/>
      <c r="I251" s="154"/>
      <c r="J251" s="154"/>
      <c r="K251" s="154"/>
      <c r="L251" s="154"/>
      <c r="M251" s="154"/>
      <c r="N251" s="82"/>
      <c r="O251" s="154"/>
      <c r="Q251" s="154"/>
      <c r="R251" s="154"/>
      <c r="T251" s="6" t="s">
        <v>821</v>
      </c>
    </row>
    <row r="252" spans="2:22" x14ac:dyDescent="0.2">
      <c r="B252" s="6" t="s">
        <v>101</v>
      </c>
      <c r="D252" s="6" t="s">
        <v>93</v>
      </c>
      <c r="F252" s="77">
        <f t="shared" si="53"/>
        <v>0</v>
      </c>
      <c r="H252" s="154"/>
      <c r="I252" s="154"/>
      <c r="J252" s="154"/>
      <c r="K252" s="154"/>
      <c r="L252" s="154"/>
      <c r="M252" s="154"/>
      <c r="N252" s="82"/>
      <c r="O252" s="75"/>
      <c r="Q252" s="154"/>
      <c r="R252" s="154"/>
      <c r="T252" s="6" t="s">
        <v>821</v>
      </c>
    </row>
    <row r="253" spans="2:22" x14ac:dyDescent="0.2">
      <c r="F253" s="82"/>
      <c r="H253" s="82"/>
      <c r="I253" s="82"/>
      <c r="J253" s="82"/>
      <c r="K253" s="82"/>
      <c r="L253" s="82"/>
      <c r="M253" s="82"/>
      <c r="N253" s="82"/>
      <c r="O253" s="82"/>
    </row>
    <row r="254" spans="2:22" x14ac:dyDescent="0.2">
      <c r="B254" s="6" t="s">
        <v>102</v>
      </c>
      <c r="D254" s="6" t="s">
        <v>93</v>
      </c>
      <c r="F254" s="77">
        <f>SUM(H254:M254,O254)</f>
        <v>5118124.6452542311</v>
      </c>
      <c r="H254" s="77">
        <f>SUM(H246:H252)</f>
        <v>14410.73</v>
      </c>
      <c r="I254" s="77">
        <f>SUM(I246:I252)</f>
        <v>939122.76171172922</v>
      </c>
      <c r="J254" s="77">
        <f t="shared" ref="J254:M254" si="54">SUM(J246:J252)</f>
        <v>1277955.8983695782</v>
      </c>
      <c r="K254" s="77">
        <f t="shared" si="54"/>
        <v>7478.15</v>
      </c>
      <c r="L254" s="77">
        <f t="shared" si="54"/>
        <v>2879157.1051729238</v>
      </c>
      <c r="M254" s="77">
        <f t="shared" si="54"/>
        <v>0</v>
      </c>
      <c r="N254" s="82"/>
      <c r="O254" s="77">
        <f t="shared" ref="O254" si="55">SUM(O246:O252)</f>
        <v>0</v>
      </c>
      <c r="Q254" s="77">
        <f>SUM(Q246:Q252)</f>
        <v>939122.76171172922</v>
      </c>
      <c r="R254" s="77">
        <f t="shared" ref="R254" si="56">SUM(R246:R252)</f>
        <v>7478.15</v>
      </c>
    </row>
    <row r="255" spans="2:22" x14ac:dyDescent="0.2">
      <c r="F255" s="82"/>
      <c r="H255" s="82"/>
      <c r="I255" s="82"/>
      <c r="J255" s="82"/>
      <c r="K255" s="82"/>
      <c r="L255" s="82"/>
      <c r="M255" s="82"/>
      <c r="N255" s="82"/>
      <c r="O255" s="82"/>
    </row>
    <row r="256" spans="2:22" x14ac:dyDescent="0.2">
      <c r="F256" s="82"/>
      <c r="H256" s="82"/>
      <c r="I256" s="82"/>
      <c r="J256" s="82"/>
      <c r="K256" s="82"/>
      <c r="L256" s="82"/>
      <c r="M256" s="82"/>
      <c r="N256" s="82"/>
      <c r="O256" s="82"/>
    </row>
    <row r="257" spans="2:22" x14ac:dyDescent="0.2">
      <c r="B257" s="5" t="s">
        <v>103</v>
      </c>
      <c r="F257" s="82"/>
      <c r="H257" s="82"/>
      <c r="I257" s="82"/>
      <c r="J257" s="82"/>
      <c r="K257" s="82"/>
      <c r="L257" s="82"/>
      <c r="M257" s="82"/>
      <c r="N257" s="82"/>
      <c r="O257" s="82"/>
    </row>
    <row r="258" spans="2:22" x14ac:dyDescent="0.2">
      <c r="B258" s="6" t="s">
        <v>95</v>
      </c>
      <c r="D258" s="6" t="s">
        <v>93</v>
      </c>
      <c r="F258" s="77">
        <f>SUM(H258:M258,O258)</f>
        <v>978331.80999999994</v>
      </c>
      <c r="H258" s="165">
        <v>84614.16</v>
      </c>
      <c r="I258" s="165">
        <v>13329.21</v>
      </c>
      <c r="J258" s="165">
        <v>675221.07</v>
      </c>
      <c r="K258" s="165">
        <v>0</v>
      </c>
      <c r="L258" s="165">
        <v>205167.37</v>
      </c>
      <c r="M258" s="165">
        <v>0</v>
      </c>
      <c r="N258" s="82"/>
      <c r="O258" s="165">
        <v>0</v>
      </c>
      <c r="Q258" s="165">
        <v>13329.21</v>
      </c>
      <c r="R258" s="165">
        <v>0</v>
      </c>
      <c r="T258" s="6" t="s">
        <v>822</v>
      </c>
    </row>
    <row r="259" spans="2:22" x14ac:dyDescent="0.2">
      <c r="B259" s="6" t="s">
        <v>104</v>
      </c>
      <c r="D259" s="6" t="s">
        <v>93</v>
      </c>
      <c r="F259" s="77">
        <f t="shared" ref="F259:F264" si="57">SUM(H259:M259,O259)</f>
        <v>855257.8232858011</v>
      </c>
      <c r="H259" s="165">
        <v>0</v>
      </c>
      <c r="I259" s="165">
        <v>0</v>
      </c>
      <c r="J259" s="165">
        <v>377920.44173869974</v>
      </c>
      <c r="K259" s="165">
        <v>0</v>
      </c>
      <c r="L259" s="165">
        <v>477337.38154710131</v>
      </c>
      <c r="M259" s="165">
        <v>0</v>
      </c>
      <c r="N259" s="82"/>
      <c r="O259" s="165">
        <v>0</v>
      </c>
      <c r="Q259" s="165">
        <v>0</v>
      </c>
      <c r="R259" s="165">
        <v>0</v>
      </c>
      <c r="T259" s="6" t="s">
        <v>823</v>
      </c>
    </row>
    <row r="260" spans="2:22" x14ac:dyDescent="0.2">
      <c r="B260" s="6" t="s">
        <v>97</v>
      </c>
      <c r="D260" s="6" t="s">
        <v>93</v>
      </c>
      <c r="F260" s="77">
        <f t="shared" si="57"/>
        <v>638640.73325456283</v>
      </c>
      <c r="H260" s="154"/>
      <c r="I260" s="165"/>
      <c r="J260" s="154"/>
      <c r="K260" s="154"/>
      <c r="L260" s="165">
        <v>638640.73325456283</v>
      </c>
      <c r="M260" s="154"/>
      <c r="N260" s="82"/>
      <c r="O260" s="154"/>
      <c r="Q260" s="165"/>
      <c r="R260" s="154"/>
      <c r="T260" s="6" t="s">
        <v>824</v>
      </c>
      <c r="V260" s="6" t="s">
        <v>343</v>
      </c>
    </row>
    <row r="261" spans="2:22" x14ac:dyDescent="0.2">
      <c r="B261" s="6" t="s">
        <v>98</v>
      </c>
      <c r="D261" s="6" t="s">
        <v>93</v>
      </c>
      <c r="F261" s="77">
        <f t="shared" si="57"/>
        <v>1751609.8426086803</v>
      </c>
      <c r="H261" s="154"/>
      <c r="I261" s="165">
        <v>193598.22223742073</v>
      </c>
      <c r="J261" s="154"/>
      <c r="K261" s="154"/>
      <c r="L261" s="165">
        <v>1558011.6203712595</v>
      </c>
      <c r="M261" s="154"/>
      <c r="N261" s="82"/>
      <c r="O261" s="154"/>
      <c r="Q261" s="165">
        <v>193598.22223742073</v>
      </c>
      <c r="R261" s="154"/>
      <c r="T261" s="6" t="s">
        <v>824</v>
      </c>
      <c r="V261" s="6" t="s">
        <v>886</v>
      </c>
    </row>
    <row r="262" spans="2:22" x14ac:dyDescent="0.2">
      <c r="B262" s="6" t="s">
        <v>99</v>
      </c>
      <c r="D262" s="6" t="s">
        <v>93</v>
      </c>
      <c r="F262" s="77">
        <f t="shared" si="57"/>
        <v>732195.32947430853</v>
      </c>
      <c r="H262" s="154"/>
      <c r="I262" s="165">
        <v>732195.32947430853</v>
      </c>
      <c r="J262" s="154"/>
      <c r="K262" s="154"/>
      <c r="L262" s="154"/>
      <c r="M262" s="154"/>
      <c r="N262" s="82"/>
      <c r="O262" s="154"/>
      <c r="Q262" s="165">
        <v>732195.32947430853</v>
      </c>
      <c r="R262" s="154"/>
      <c r="T262" s="6" t="s">
        <v>824</v>
      </c>
      <c r="V262" s="6" t="s">
        <v>883</v>
      </c>
    </row>
    <row r="263" spans="2:22" x14ac:dyDescent="0.2">
      <c r="B263" s="6" t="s">
        <v>100</v>
      </c>
      <c r="D263" s="6" t="s">
        <v>93</v>
      </c>
      <c r="F263" s="77">
        <f t="shared" si="57"/>
        <v>0</v>
      </c>
      <c r="H263" s="154"/>
      <c r="I263" s="154"/>
      <c r="J263" s="154"/>
      <c r="K263" s="154"/>
      <c r="L263" s="154"/>
      <c r="M263" s="154"/>
      <c r="N263" s="82"/>
      <c r="O263" s="154"/>
      <c r="Q263" s="154"/>
      <c r="R263" s="154"/>
      <c r="T263" s="6" t="s">
        <v>824</v>
      </c>
    </row>
    <row r="264" spans="2:22" x14ac:dyDescent="0.2">
      <c r="B264" s="6" t="s">
        <v>101</v>
      </c>
      <c r="D264" s="6" t="s">
        <v>93</v>
      </c>
      <c r="F264" s="77">
        <f t="shared" si="57"/>
        <v>0</v>
      </c>
      <c r="H264" s="75"/>
      <c r="I264" s="75"/>
      <c r="J264" s="75"/>
      <c r="K264" s="75"/>
      <c r="L264" s="75"/>
      <c r="M264" s="75"/>
      <c r="N264" s="82"/>
      <c r="O264" s="154"/>
      <c r="Q264" s="75"/>
      <c r="R264" s="75"/>
      <c r="T264" s="6" t="s">
        <v>824</v>
      </c>
    </row>
    <row r="265" spans="2:22" x14ac:dyDescent="0.2">
      <c r="F265" s="82"/>
      <c r="H265" s="82"/>
      <c r="I265" s="82"/>
      <c r="J265" s="82"/>
      <c r="K265" s="82"/>
      <c r="L265" s="82"/>
      <c r="M265" s="82"/>
      <c r="N265" s="82"/>
      <c r="O265" s="82"/>
    </row>
    <row r="266" spans="2:22" x14ac:dyDescent="0.2">
      <c r="B266" s="6" t="s">
        <v>102</v>
      </c>
      <c r="D266" s="6" t="s">
        <v>93</v>
      </c>
      <c r="F266" s="77">
        <f>SUM(H266:M266,O266)</f>
        <v>4956035.5386233525</v>
      </c>
      <c r="H266" s="77">
        <f>SUM(H258:H264)</f>
        <v>84614.16</v>
      </c>
      <c r="I266" s="77">
        <f t="shared" ref="I266:M266" si="58">SUM(I258:I264)</f>
        <v>939122.76171172922</v>
      </c>
      <c r="J266" s="77">
        <f t="shared" si="58"/>
        <v>1053141.5117386996</v>
      </c>
      <c r="K266" s="77">
        <f t="shared" si="58"/>
        <v>0</v>
      </c>
      <c r="L266" s="77">
        <f t="shared" si="58"/>
        <v>2879157.1051729238</v>
      </c>
      <c r="M266" s="77">
        <f t="shared" si="58"/>
        <v>0</v>
      </c>
      <c r="N266" s="82"/>
      <c r="O266" s="77">
        <f t="shared" ref="O266" si="59">SUM(O258:O264)</f>
        <v>0</v>
      </c>
      <c r="Q266" s="77">
        <f t="shared" ref="Q266:R266" si="60">SUM(Q258:Q264)</f>
        <v>939122.76171172922</v>
      </c>
      <c r="R266" s="77">
        <f t="shared" si="60"/>
        <v>0</v>
      </c>
    </row>
    <row r="267" spans="2:22" x14ac:dyDescent="0.2">
      <c r="F267" s="82"/>
      <c r="H267" s="82"/>
      <c r="I267" s="82"/>
      <c r="J267" s="82"/>
      <c r="K267" s="82"/>
      <c r="L267" s="82"/>
      <c r="M267" s="82"/>
      <c r="N267" s="82"/>
      <c r="O267" s="82"/>
    </row>
    <row r="268" spans="2:22" x14ac:dyDescent="0.2">
      <c r="F268" s="82"/>
      <c r="H268" s="82"/>
      <c r="I268" s="82"/>
      <c r="J268" s="82"/>
      <c r="K268" s="82"/>
      <c r="L268" s="82"/>
      <c r="M268" s="82"/>
      <c r="N268" s="82"/>
      <c r="O268" s="82"/>
    </row>
    <row r="269" spans="2:22" x14ac:dyDescent="0.2">
      <c r="B269" s="5" t="s">
        <v>105</v>
      </c>
      <c r="F269" s="82"/>
      <c r="H269" s="82"/>
      <c r="I269" s="82"/>
      <c r="J269" s="82"/>
      <c r="K269" s="82"/>
      <c r="L269" s="82"/>
      <c r="M269" s="82"/>
      <c r="N269" s="82"/>
      <c r="O269" s="82"/>
    </row>
    <row r="270" spans="2:22" x14ac:dyDescent="0.2">
      <c r="B270" s="6" t="s">
        <v>106</v>
      </c>
      <c r="D270" s="6" t="s">
        <v>93</v>
      </c>
      <c r="F270" s="77">
        <f>SUM(H270:M270,O270)</f>
        <v>432716.80779187754</v>
      </c>
      <c r="H270" s="165">
        <v>0</v>
      </c>
      <c r="I270" s="165">
        <v>0</v>
      </c>
      <c r="J270" s="165">
        <v>338993.16779187752</v>
      </c>
      <c r="K270" s="165">
        <v>1102.6199999999999</v>
      </c>
      <c r="L270" s="165">
        <v>92621.01999999999</v>
      </c>
      <c r="M270" s="165">
        <v>0</v>
      </c>
      <c r="N270" s="82"/>
      <c r="O270" s="165">
        <v>0</v>
      </c>
      <c r="Q270" s="165">
        <v>0</v>
      </c>
      <c r="R270" s="165">
        <v>1102.6199999999999</v>
      </c>
      <c r="T270" s="6" t="s">
        <v>825</v>
      </c>
    </row>
    <row r="271" spans="2:22" x14ac:dyDescent="0.2">
      <c r="B271" s="6" t="s">
        <v>107</v>
      </c>
      <c r="D271" s="6" t="s">
        <v>93</v>
      </c>
      <c r="F271" s="77">
        <f t="shared" ref="F271:F279" si="61">SUM(H271:M271,O271)</f>
        <v>343180.95439549646</v>
      </c>
      <c r="H271" s="165">
        <v>0</v>
      </c>
      <c r="I271" s="165">
        <v>283505.3120024883</v>
      </c>
      <c r="J271" s="165">
        <v>6453.9323930081655</v>
      </c>
      <c r="K271" s="165"/>
      <c r="L271" s="165">
        <v>53221.710000000006</v>
      </c>
      <c r="M271" s="165">
        <v>0</v>
      </c>
      <c r="N271" s="82"/>
      <c r="O271" s="165">
        <v>0</v>
      </c>
      <c r="Q271" s="165">
        <v>283505.3120024883</v>
      </c>
      <c r="R271" s="165"/>
      <c r="T271" s="6" t="s">
        <v>826</v>
      </c>
    </row>
    <row r="272" spans="2:22" x14ac:dyDescent="0.2">
      <c r="B272" s="6" t="s">
        <v>108</v>
      </c>
      <c r="D272" s="6" t="s">
        <v>93</v>
      </c>
      <c r="F272" s="77">
        <f t="shared" si="61"/>
        <v>3285964.020802503</v>
      </c>
      <c r="H272" s="165">
        <v>16607.379999999997</v>
      </c>
      <c r="I272" s="165">
        <v>505373.53</v>
      </c>
      <c r="J272" s="165">
        <v>1464045.36</v>
      </c>
      <c r="K272" s="165">
        <v>79739.73</v>
      </c>
      <c r="L272" s="165">
        <v>1147680.0226979889</v>
      </c>
      <c r="M272" s="165">
        <v>37949.511019931248</v>
      </c>
      <c r="N272" s="82"/>
      <c r="O272" s="165">
        <v>34568.487084582848</v>
      </c>
      <c r="Q272" s="165">
        <v>505373.53</v>
      </c>
      <c r="R272" s="165">
        <v>79739.73</v>
      </c>
      <c r="T272" s="6" t="s">
        <v>827</v>
      </c>
    </row>
    <row r="273" spans="2:22" x14ac:dyDescent="0.2">
      <c r="B273" s="6" t="s">
        <v>109</v>
      </c>
      <c r="D273" s="6" t="s">
        <v>93</v>
      </c>
      <c r="F273" s="77">
        <f t="shared" si="61"/>
        <v>608987.3231985817</v>
      </c>
      <c r="H273" s="165">
        <v>0</v>
      </c>
      <c r="I273" s="165">
        <v>0</v>
      </c>
      <c r="J273" s="165">
        <v>500354.87982184143</v>
      </c>
      <c r="K273" s="165">
        <v>696.27</v>
      </c>
      <c r="L273" s="165">
        <v>107826.98921256793</v>
      </c>
      <c r="M273" s="165">
        <v>109.18416417232564</v>
      </c>
      <c r="N273" s="82"/>
      <c r="O273" s="165">
        <v>0</v>
      </c>
      <c r="Q273" s="165">
        <v>0</v>
      </c>
      <c r="R273" s="165">
        <v>696.27</v>
      </c>
      <c r="T273" s="6" t="s">
        <v>828</v>
      </c>
    </row>
    <row r="274" spans="2:22" x14ac:dyDescent="0.2">
      <c r="B274" s="6" t="s">
        <v>97</v>
      </c>
      <c r="D274" s="6" t="s">
        <v>93</v>
      </c>
      <c r="F274" s="77">
        <f t="shared" si="61"/>
        <v>354441.63101209217</v>
      </c>
      <c r="H274" s="154"/>
      <c r="I274" s="154"/>
      <c r="J274" s="165">
        <v>354392.96101209219</v>
      </c>
      <c r="K274" s="165">
        <v>48.67</v>
      </c>
      <c r="L274" s="154"/>
      <c r="M274" s="154"/>
      <c r="N274" s="82"/>
      <c r="O274" s="154"/>
      <c r="Q274" s="154"/>
      <c r="R274" s="165">
        <v>48.67</v>
      </c>
      <c r="T274" s="6" t="s">
        <v>829</v>
      </c>
      <c r="V274" s="6" t="s">
        <v>887</v>
      </c>
    </row>
    <row r="275" spans="2:22" x14ac:dyDescent="0.2">
      <c r="B275" s="6" t="s">
        <v>98</v>
      </c>
      <c r="D275" s="6" t="s">
        <v>93</v>
      </c>
      <c r="F275" s="77">
        <f t="shared" si="61"/>
        <v>0</v>
      </c>
      <c r="H275" s="154"/>
      <c r="I275" s="154"/>
      <c r="J275" s="154"/>
      <c r="K275" s="165"/>
      <c r="L275" s="154"/>
      <c r="M275" s="154"/>
      <c r="N275" s="82"/>
      <c r="O275" s="154"/>
      <c r="Q275" s="154"/>
      <c r="R275" s="165"/>
      <c r="T275" s="6" t="s">
        <v>830</v>
      </c>
    </row>
    <row r="276" spans="2:22" x14ac:dyDescent="0.2">
      <c r="B276" s="6" t="s">
        <v>99</v>
      </c>
      <c r="D276" s="6" t="s">
        <v>93</v>
      </c>
      <c r="F276" s="77">
        <f t="shared" si="61"/>
        <v>0</v>
      </c>
      <c r="H276" s="154"/>
      <c r="I276" s="154"/>
      <c r="J276" s="154"/>
      <c r="K276" s="154"/>
      <c r="L276" s="154"/>
      <c r="M276" s="154"/>
      <c r="N276" s="82"/>
      <c r="O276" s="154"/>
      <c r="Q276" s="154"/>
      <c r="R276" s="154"/>
      <c r="T276" s="6" t="s">
        <v>831</v>
      </c>
    </row>
    <row r="277" spans="2:22" x14ac:dyDescent="0.2">
      <c r="B277" s="6" t="s">
        <v>100</v>
      </c>
      <c r="D277" s="6" t="s">
        <v>93</v>
      </c>
      <c r="F277" s="77">
        <f>SUM(H277:M277,O277)</f>
        <v>0</v>
      </c>
      <c r="H277" s="154"/>
      <c r="I277" s="154"/>
      <c r="J277" s="154"/>
      <c r="K277" s="154"/>
      <c r="L277" s="154"/>
      <c r="M277" s="154"/>
      <c r="N277" s="82"/>
      <c r="O277" s="154"/>
      <c r="Q277" s="154"/>
      <c r="R277" s="154"/>
      <c r="T277" s="6" t="s">
        <v>832</v>
      </c>
    </row>
    <row r="278" spans="2:22" x14ac:dyDescent="0.2">
      <c r="B278" s="6" t="s">
        <v>101</v>
      </c>
      <c r="D278" s="6" t="s">
        <v>93</v>
      </c>
      <c r="F278" s="77">
        <f t="shared" si="61"/>
        <v>0</v>
      </c>
      <c r="H278" s="154"/>
      <c r="I278" s="154"/>
      <c r="J278" s="154"/>
      <c r="K278" s="154"/>
      <c r="L278" s="154"/>
      <c r="M278" s="154"/>
      <c r="N278" s="82"/>
      <c r="O278" s="154"/>
      <c r="Q278" s="154"/>
      <c r="R278" s="154"/>
      <c r="T278" s="6" t="s">
        <v>833</v>
      </c>
    </row>
    <row r="279" spans="2:22" x14ac:dyDescent="0.2">
      <c r="B279" s="6" t="s">
        <v>110</v>
      </c>
      <c r="D279" s="6" t="s">
        <v>93</v>
      </c>
      <c r="F279" s="77">
        <f t="shared" si="61"/>
        <v>0</v>
      </c>
      <c r="H279" s="154"/>
      <c r="I279" s="154"/>
      <c r="J279" s="154"/>
      <c r="K279" s="154"/>
      <c r="L279" s="154"/>
      <c r="M279" s="154"/>
      <c r="N279" s="82"/>
      <c r="O279" s="154"/>
      <c r="Q279" s="154"/>
      <c r="R279" s="154"/>
      <c r="T279" s="6" t="s">
        <v>834</v>
      </c>
    </row>
    <row r="280" spans="2:22" x14ac:dyDescent="0.2">
      <c r="F280" s="82"/>
      <c r="H280" s="82"/>
      <c r="I280" s="82"/>
      <c r="J280" s="82"/>
      <c r="K280" s="82"/>
      <c r="L280" s="82"/>
      <c r="M280" s="82"/>
      <c r="N280" s="82"/>
      <c r="O280" s="82"/>
    </row>
    <row r="281" spans="2:22" x14ac:dyDescent="0.2">
      <c r="B281" s="6" t="s">
        <v>102</v>
      </c>
      <c r="D281" s="6" t="s">
        <v>93</v>
      </c>
      <c r="F281" s="77">
        <f>SUM(H281:M281,O281)</f>
        <v>5025290.7372005498</v>
      </c>
      <c r="H281" s="77">
        <f>SUM(H270:H279)</f>
        <v>16607.379999999997</v>
      </c>
      <c r="I281" s="77">
        <f>SUM(I270:I279)</f>
        <v>788878.84200248832</v>
      </c>
      <c r="J281" s="77">
        <f>SUM(J270:J279)</f>
        <v>2664240.3010188192</v>
      </c>
      <c r="K281" s="77">
        <f>SUM(K270:K279)</f>
        <v>81587.289999999994</v>
      </c>
      <c r="L281" s="77">
        <f t="shared" ref="L281:M281" si="62">SUM(L270:L279)</f>
        <v>1401349.7419105568</v>
      </c>
      <c r="M281" s="77">
        <f t="shared" si="62"/>
        <v>38058.69518410357</v>
      </c>
      <c r="N281" s="82"/>
      <c r="O281" s="77">
        <f t="shared" ref="O281" si="63">SUM(O270:O279)</f>
        <v>34568.487084582848</v>
      </c>
      <c r="Q281" s="77">
        <f>SUM(Q270:Q279)</f>
        <v>788878.84200248832</v>
      </c>
      <c r="R281" s="77">
        <f>SUM(R270:R279)</f>
        <v>81587.289999999994</v>
      </c>
    </row>
    <row r="282" spans="2:22" x14ac:dyDescent="0.2">
      <c r="F282" s="82"/>
      <c r="H282" s="82"/>
      <c r="I282" s="82"/>
      <c r="J282" s="82"/>
      <c r="K282" s="82"/>
      <c r="L282" s="82"/>
      <c r="M282" s="82"/>
      <c r="N282" s="82"/>
      <c r="O282" s="82"/>
    </row>
    <row r="283" spans="2:22" x14ac:dyDescent="0.2">
      <c r="B283" s="5" t="s">
        <v>111</v>
      </c>
      <c r="F283" s="82"/>
      <c r="H283" s="82"/>
      <c r="I283" s="82"/>
      <c r="J283" s="82"/>
      <c r="K283" s="82"/>
      <c r="L283" s="82"/>
      <c r="M283" s="82"/>
      <c r="N283" s="82"/>
      <c r="O283" s="82"/>
    </row>
    <row r="284" spans="2:22" x14ac:dyDescent="0.2">
      <c r="B284" s="6" t="s">
        <v>112</v>
      </c>
      <c r="D284" s="6" t="s">
        <v>93</v>
      </c>
      <c r="F284" s="77">
        <f>SUM(H284:M284,O284)</f>
        <v>51597.14</v>
      </c>
      <c r="H284" s="154"/>
      <c r="I284" s="154"/>
      <c r="J284" s="154"/>
      <c r="K284" s="165">
        <v>51597.14</v>
      </c>
      <c r="L284" s="154"/>
      <c r="M284" s="154"/>
      <c r="N284" s="24"/>
      <c r="O284" s="154"/>
      <c r="Q284" s="154"/>
      <c r="R284" s="165">
        <v>51597.14</v>
      </c>
      <c r="T284" s="6" t="s">
        <v>835</v>
      </c>
    </row>
    <row r="285" spans="2:22" x14ac:dyDescent="0.2">
      <c r="F285" s="82"/>
      <c r="H285" s="24"/>
      <c r="I285" s="24"/>
      <c r="J285" s="24"/>
      <c r="K285" s="24"/>
      <c r="L285" s="24"/>
      <c r="M285" s="24"/>
      <c r="N285" s="24"/>
      <c r="O285" s="24"/>
      <c r="Q285" s="24"/>
      <c r="R285" s="24"/>
    </row>
    <row r="286" spans="2:22" x14ac:dyDescent="0.2">
      <c r="B286" s="5" t="s">
        <v>113</v>
      </c>
      <c r="F286" s="82"/>
      <c r="H286" s="24"/>
      <c r="I286" s="24"/>
      <c r="J286" s="24"/>
      <c r="K286" s="24"/>
      <c r="L286" s="24"/>
      <c r="M286" s="24"/>
      <c r="N286" s="24"/>
      <c r="O286" s="24"/>
      <c r="Q286" s="24"/>
      <c r="R286" s="24"/>
    </row>
    <row r="287" spans="2:22" x14ac:dyDescent="0.2">
      <c r="B287" s="6" t="s">
        <v>114</v>
      </c>
      <c r="D287" s="6" t="s">
        <v>93</v>
      </c>
      <c r="F287" s="77">
        <f>SUM(H287:M287,O287)</f>
        <v>370040.37633615232</v>
      </c>
      <c r="H287" s="165">
        <v>0</v>
      </c>
      <c r="I287" s="165">
        <v>106459.13000000048</v>
      </c>
      <c r="J287" s="165">
        <v>111990.89633615169</v>
      </c>
      <c r="K287" s="165">
        <v>56.71</v>
      </c>
      <c r="L287" s="165">
        <v>151533.64000000019</v>
      </c>
      <c r="M287" s="165">
        <v>0</v>
      </c>
      <c r="N287" s="24"/>
      <c r="O287" s="165">
        <v>0</v>
      </c>
      <c r="Q287" s="165">
        <v>106459.13000000048</v>
      </c>
      <c r="R287" s="165">
        <v>56.71</v>
      </c>
      <c r="T287" s="6" t="s">
        <v>836</v>
      </c>
    </row>
    <row r="288" spans="2:22" x14ac:dyDescent="0.2">
      <c r="O288" s="82"/>
    </row>
    <row r="289" spans="15:15" x14ac:dyDescent="0.2">
      <c r="O289" s="82"/>
    </row>
    <row r="290" spans="15:15" x14ac:dyDescent="0.2">
      <c r="O290" s="82"/>
    </row>
    <row r="291" spans="15:15" x14ac:dyDescent="0.2">
      <c r="O291" s="82"/>
    </row>
    <row r="292" spans="15:15" x14ac:dyDescent="0.2">
      <c r="O292" s="82"/>
    </row>
    <row r="293" spans="15:15" x14ac:dyDescent="0.2">
      <c r="O293" s="82"/>
    </row>
    <row r="294" spans="15:15" x14ac:dyDescent="0.2">
      <c r="O294" s="82"/>
    </row>
    <row r="295" spans="15:15" x14ac:dyDescent="0.2">
      <c r="O295" s="82"/>
    </row>
    <row r="296" spans="15:15" x14ac:dyDescent="0.2">
      <c r="O296" s="82"/>
    </row>
    <row r="297" spans="15:15" x14ac:dyDescent="0.2">
      <c r="O297" s="82"/>
    </row>
    <row r="298" spans="15:15" x14ac:dyDescent="0.2">
      <c r="O298" s="82"/>
    </row>
    <row r="299" spans="15:15" x14ac:dyDescent="0.2">
      <c r="O299" s="82"/>
    </row>
    <row r="300" spans="15:15" x14ac:dyDescent="0.2">
      <c r="O300" s="82"/>
    </row>
    <row r="301" spans="15:15" x14ac:dyDescent="0.2">
      <c r="O301" s="82"/>
    </row>
    <row r="302" spans="15:15" x14ac:dyDescent="0.2">
      <c r="O302" s="82"/>
    </row>
    <row r="303" spans="15:15" x14ac:dyDescent="0.2">
      <c r="O303" s="82"/>
    </row>
    <row r="304" spans="15:15" x14ac:dyDescent="0.2">
      <c r="O304" s="82"/>
    </row>
    <row r="305" spans="15:15" x14ac:dyDescent="0.2">
      <c r="O305" s="82"/>
    </row>
    <row r="306" spans="15:15" x14ac:dyDescent="0.2">
      <c r="O306" s="8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22</vt:i4>
      </vt:variant>
    </vt:vector>
  </HeadingPairs>
  <TitlesOfParts>
    <vt:vector size="22" baseType="lpstr">
      <vt:lpstr>Titelblad</vt:lpstr>
      <vt:lpstr>Toelichting</vt:lpstr>
      <vt:lpstr>Bronnen en toepassingen</vt:lpstr>
      <vt:lpstr>Resultaat</vt:lpstr>
      <vt:lpstr>Input --&gt;</vt:lpstr>
      <vt:lpstr>Reguleringsparameters</vt:lpstr>
      <vt:lpstr>TD input--&gt;</vt:lpstr>
      <vt:lpstr>Input operationele kosten -TD</vt:lpstr>
      <vt:lpstr>Input Ov. opbrengsten-TD</vt:lpstr>
      <vt:lpstr>GAW import-TD</vt:lpstr>
      <vt:lpstr>AD  input--&gt;</vt:lpstr>
      <vt:lpstr>Input OPEX-AD</vt:lpstr>
      <vt:lpstr>Input Ov. Op-AD</vt:lpstr>
      <vt:lpstr>GAW IMPORT-AD</vt:lpstr>
      <vt:lpstr>Input corr. maatwerk</vt:lpstr>
      <vt:lpstr>Berekeningen --&gt;</vt:lpstr>
      <vt:lpstr>TD ber --&gt;</vt:lpstr>
      <vt:lpstr>Berekening netto-OPEX-TD</vt:lpstr>
      <vt:lpstr>Berekening kapitaalkosten TD</vt:lpstr>
      <vt:lpstr>AD Ber. --&gt;</vt:lpstr>
      <vt:lpstr>Berekening netto-OPEX-AD</vt:lpstr>
      <vt:lpstr>Berekening kapitaalkosten 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2024-04-09T09:21:47Z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